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KnVy5DB4A/eLnJoDatvrVjiIY3h3NiQMlyBSMzJEBbztLRXE2jJHcqTej+YzN90nnWvmyIPeR8ah8ZlEF1yKwA==" workbookSaltValue="Li06WVj8kpDzga0XRg9ncw==" workbookSpinCount="100000" lockStructure="1"/>
  <bookViews>
    <workbookView xWindow="-105" yWindow="-105" windowWidth="23250" windowHeight="12570" tabRatio="685" activeTab="1"/>
  </bookViews>
  <sheets>
    <sheet name="Introduction" sheetId="5" r:id="rId1"/>
    <sheet name="Basin Sizing &amp; Dewatering Tool" sheetId="7" r:id="rId2"/>
    <sheet name="Figures" sheetId="8" state="hidden" r:id="rId3"/>
    <sheet name="Regulatory Guidance" sheetId="3" r:id="rId4"/>
    <sheet name="Update Log" sheetId="4" state="hidden" r:id="rId5"/>
  </sheets>
  <externalReferences>
    <externalReference r:id="rId6"/>
  </externalReferences>
  <definedNames>
    <definedName name="Delaware">Figures!$B$6</definedName>
    <definedName name="Delaware2">Figures!$C$6</definedName>
    <definedName name="ESC">Figures!$B$4</definedName>
    <definedName name="ESCTwo">Figures!$C$4</definedName>
    <definedName name="Faircloth">Figures!$B$2</definedName>
    <definedName name="Faircloth2">Figures!$C$2</definedName>
    <definedName name="IAS">Figures!$B$5</definedName>
    <definedName name="IASTwo">Figures!$C$5</definedName>
    <definedName name="k">'Basin Sizing &amp; Dewatering Tool'!$M$3</definedName>
    <definedName name="Marlee">Figures!$B$3</definedName>
    <definedName name="Marlee2">Figures!$C$3</definedName>
    <definedName name="Other">Figures!$B$7</definedName>
    <definedName name="Other2">Figures!$C$7</definedName>
    <definedName name="Picture">INDIRECT('Basin Sizing &amp; Dewatering Tool'!$C$89)</definedName>
    <definedName name="Picture2">INDIRECT('Basin Sizing &amp; Dewatering Tool'!$J$89)</definedName>
    <definedName name="_xlnm.Print_Area" localSheetId="1">'Basin Sizing &amp; Dewatering Tool'!$A$1:$S$1456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7" l="1"/>
  <c r="G121" i="7"/>
  <c r="D122" i="7"/>
  <c r="G122" i="7" s="1"/>
  <c r="D116" i="7"/>
  <c r="D115" i="7"/>
  <c r="D114" i="7"/>
  <c r="D118" i="7" s="1"/>
  <c r="K123" i="7"/>
  <c r="K122" i="7"/>
  <c r="K121" i="7"/>
  <c r="K119" i="7"/>
  <c r="K118" i="7"/>
  <c r="K117" i="7"/>
  <c r="K116" i="7"/>
  <c r="K115" i="7"/>
  <c r="K114" i="7"/>
  <c r="H122" i="7"/>
  <c r="H121" i="7"/>
  <c r="H120" i="7"/>
  <c r="H119" i="7"/>
  <c r="G125" i="7"/>
  <c r="G124" i="7"/>
  <c r="G123" i="7"/>
  <c r="F122" i="7"/>
  <c r="F121" i="7"/>
  <c r="F120" i="7"/>
  <c r="F119" i="7"/>
  <c r="E123" i="7"/>
  <c r="E122" i="7"/>
  <c r="E121" i="7"/>
  <c r="E120" i="7"/>
  <c r="E119" i="7"/>
  <c r="E118" i="7"/>
  <c r="E117" i="7"/>
  <c r="E116" i="7"/>
  <c r="E114" i="7"/>
  <c r="C123" i="7"/>
  <c r="C122" i="7"/>
  <c r="C121" i="7"/>
  <c r="C120" i="7"/>
  <c r="C119" i="7"/>
  <c r="C118" i="7"/>
  <c r="C117" i="7"/>
  <c r="C116" i="7"/>
  <c r="C115" i="7"/>
  <c r="C114" i="7"/>
  <c r="J86" i="7"/>
  <c r="B86" i="7"/>
  <c r="J85" i="7"/>
  <c r="J89" i="7"/>
  <c r="C89" i="7"/>
  <c r="J77" i="7"/>
  <c r="D77" i="7"/>
  <c r="C77" i="7"/>
  <c r="J79" i="7"/>
  <c r="D79" i="7"/>
  <c r="C79" i="7"/>
  <c r="J75" i="7"/>
  <c r="D75" i="7"/>
  <c r="C75" i="7"/>
  <c r="I120" i="7" l="1"/>
  <c r="P42" i="7"/>
  <c r="J76" i="7"/>
  <c r="C11" i="3" l="1"/>
  <c r="D80" i="7" l="1"/>
  <c r="D78" i="7"/>
  <c r="P51" i="7" l="1"/>
  <c r="P47" i="7"/>
  <c r="P44" i="7"/>
  <c r="J80" i="7" l="1"/>
  <c r="C80" i="7"/>
  <c r="J78" i="7"/>
  <c r="C78" i="7"/>
  <c r="C76" i="7"/>
  <c r="D76" i="7"/>
  <c r="C32" i="7" l="1"/>
  <c r="L32" i="7"/>
  <c r="L31" i="7"/>
  <c r="K32" i="7"/>
  <c r="K31" i="7"/>
  <c r="I32" i="7"/>
  <c r="I31" i="7"/>
  <c r="H32" i="7"/>
  <c r="H31" i="7"/>
  <c r="F32" i="7"/>
  <c r="F31" i="7"/>
  <c r="E32" i="7"/>
  <c r="E31" i="7"/>
  <c r="D32" i="7"/>
  <c r="D31" i="7"/>
  <c r="C31" i="7"/>
  <c r="C30" i="7"/>
  <c r="L28" i="7"/>
  <c r="L27" i="7"/>
  <c r="K28" i="7"/>
  <c r="K27" i="7"/>
  <c r="I28" i="7"/>
  <c r="I27" i="7"/>
  <c r="H28" i="7"/>
  <c r="H27" i="7"/>
  <c r="F27" i="7"/>
  <c r="F28" i="7"/>
  <c r="E28" i="7"/>
  <c r="E27" i="7"/>
  <c r="D28" i="7"/>
  <c r="G28" i="7" s="1"/>
  <c r="J28" i="7" s="1"/>
  <c r="D27" i="7"/>
  <c r="G27" i="7" s="1"/>
  <c r="J27" i="7" s="1"/>
  <c r="C28" i="7"/>
  <c r="C27" i="7"/>
  <c r="C26" i="7"/>
  <c r="G31" i="7" l="1"/>
  <c r="J31" i="7" s="1"/>
  <c r="G32" i="7"/>
  <c r="J32" i="7" s="1"/>
  <c r="G62" i="7" l="1"/>
  <c r="I4" i="7" l="1"/>
  <c r="G57" i="7"/>
  <c r="H57" i="7" s="1"/>
  <c r="G56" i="7"/>
  <c r="H56" i="7" s="1"/>
  <c r="G55" i="7"/>
  <c r="H55" i="7" s="1"/>
  <c r="G54" i="7"/>
  <c r="H54" i="7" s="1"/>
  <c r="G53" i="7"/>
  <c r="H53" i="7" s="1"/>
  <c r="G52" i="7"/>
  <c r="H52" i="7" s="1"/>
  <c r="G51" i="7"/>
  <c r="H51" i="7" s="1"/>
  <c r="G50" i="7"/>
  <c r="H50" i="7" s="1"/>
  <c r="G49" i="7"/>
  <c r="H49" i="7" s="1"/>
  <c r="G48" i="7"/>
  <c r="H48" i="7" s="1"/>
  <c r="G47" i="7"/>
  <c r="G46" i="7"/>
  <c r="G45" i="7"/>
  <c r="G44" i="7"/>
  <c r="G43" i="7"/>
  <c r="G42" i="7"/>
  <c r="G41" i="7"/>
  <c r="H41" i="7" s="1"/>
  <c r="H42" i="7" l="1"/>
  <c r="H43" i="7" s="1"/>
  <c r="G20" i="7"/>
  <c r="G19" i="7"/>
  <c r="D66" i="7" l="1"/>
  <c r="G66" i="7" s="1"/>
  <c r="H44" i="7"/>
  <c r="H45" i="7" s="1"/>
  <c r="D67" i="7" l="1"/>
  <c r="H46" i="7"/>
  <c r="D117" i="7" l="1"/>
  <c r="G119" i="7" s="1"/>
  <c r="D123" i="7"/>
  <c r="G67" i="7"/>
  <c r="H47" i="7"/>
  <c r="H124" i="7" l="1"/>
  <c r="H123" i="7"/>
  <c r="G120" i="7"/>
  <c r="D119" i="7"/>
  <c r="D120" i="7" s="1"/>
  <c r="AI703" i="7"/>
  <c r="AK703" i="7" s="1"/>
  <c r="AL703" i="7" s="1"/>
  <c r="AM703" i="7" s="1"/>
  <c r="AF723" i="7"/>
  <c r="AI679" i="7"/>
  <c r="AK679" i="7" s="1"/>
  <c r="AL679" i="7" s="1"/>
  <c r="AM679" i="7" s="1"/>
  <c r="AI659" i="7"/>
  <c r="AK659" i="7" s="1"/>
  <c r="AL659" i="7" s="1"/>
  <c r="AM659" i="7" s="1"/>
  <c r="AG799" i="7"/>
  <c r="AG750" i="7"/>
  <c r="AE675" i="7"/>
  <c r="AG660" i="7"/>
  <c r="AH673" i="7"/>
  <c r="AH683" i="7"/>
  <c r="AF722" i="7"/>
  <c r="AF655" i="7"/>
  <c r="AH738" i="7"/>
  <c r="AF657" i="7"/>
  <c r="AH659" i="7"/>
  <c r="AF703" i="7"/>
  <c r="AD737" i="7"/>
  <c r="AH737" i="7"/>
  <c r="AG737" i="7"/>
  <c r="AF737" i="7"/>
  <c r="AI737" i="7"/>
  <c r="AK737" i="7" s="1"/>
  <c r="AL737" i="7" s="1"/>
  <c r="AM737" i="7" s="1"/>
  <c r="AE737" i="7"/>
  <c r="AI723" i="7" l="1"/>
  <c r="AK723" i="7" s="1"/>
  <c r="AL723" i="7" s="1"/>
  <c r="AM723" i="7" s="1"/>
  <c r="AD723" i="7"/>
  <c r="AD703" i="7"/>
  <c r="AH723" i="7"/>
  <c r="AH703" i="7"/>
  <c r="AG723" i="7"/>
  <c r="AE723" i="7"/>
  <c r="AG703" i="7"/>
  <c r="AG728" i="7"/>
  <c r="AF679" i="7"/>
  <c r="AH679" i="7"/>
  <c r="AE672" i="7"/>
  <c r="AD679" i="7"/>
  <c r="AG679" i="7"/>
  <c r="AI667" i="7"/>
  <c r="AK667" i="7" s="1"/>
  <c r="AL667" i="7" s="1"/>
  <c r="AM667" i="7" s="1"/>
  <c r="AI655" i="7"/>
  <c r="AK655" i="7" s="1"/>
  <c r="AL655" i="7" s="1"/>
  <c r="AM655" i="7" s="1"/>
  <c r="AH672" i="7"/>
  <c r="AF799" i="7"/>
  <c r="AH660" i="7"/>
  <c r="AI760" i="7"/>
  <c r="AK760" i="7" s="1"/>
  <c r="AL760" i="7" s="1"/>
  <c r="AM760" i="7" s="1"/>
  <c r="AD695" i="7"/>
  <c r="AI654" i="7"/>
  <c r="AK654" i="7" s="1"/>
  <c r="AL654" i="7" s="1"/>
  <c r="AM654" i="7" s="1"/>
  <c r="AF663" i="7"/>
  <c r="AF678" i="7"/>
  <c r="AI708" i="7"/>
  <c r="AK708" i="7" s="1"/>
  <c r="AL708" i="7" s="1"/>
  <c r="AM708" i="7" s="1"/>
  <c r="AE664" i="7"/>
  <c r="AD736" i="7"/>
  <c r="AG738" i="7"/>
  <c r="AE735" i="7"/>
  <c r="AD739" i="7"/>
  <c r="AE698" i="7"/>
  <c r="AE745" i="7"/>
  <c r="AI747" i="7"/>
  <c r="AK747" i="7" s="1"/>
  <c r="AL747" i="7" s="1"/>
  <c r="AM747" i="7" s="1"/>
  <c r="AI672" i="7"/>
  <c r="AK672" i="7" s="1"/>
  <c r="AL672" i="7" s="1"/>
  <c r="AM672" i="7" s="1"/>
  <c r="AG672" i="7"/>
  <c r="AG689" i="7"/>
  <c r="AG659" i="7"/>
  <c r="AF710" i="7"/>
  <c r="AH691" i="7"/>
  <c r="AG707" i="7"/>
  <c r="AF721" i="7"/>
  <c r="AG693" i="7"/>
  <c r="AE669" i="7"/>
  <c r="AF724" i="7"/>
  <c r="AD667" i="7"/>
  <c r="AD672" i="7"/>
  <c r="AF672" i="7"/>
  <c r="AE667" i="7"/>
  <c r="AD659" i="7"/>
  <c r="AE703" i="7"/>
  <c r="AF659" i="7"/>
  <c r="AG920" i="7"/>
  <c r="AF1056" i="7"/>
  <c r="AH655" i="7"/>
  <c r="AD660" i="7"/>
  <c r="AH799" i="7"/>
  <c r="AE833" i="7"/>
  <c r="AH749" i="7"/>
  <c r="AE712" i="7"/>
  <c r="AH713" i="7"/>
  <c r="AH727" i="7"/>
  <c r="AF702" i="7"/>
  <c r="AI734" i="7"/>
  <c r="AK734" i="7" s="1"/>
  <c r="AL734" i="7" s="1"/>
  <c r="AM734" i="7" s="1"/>
  <c r="AF694" i="7"/>
  <c r="AG661" i="7"/>
  <c r="AG709" i="7"/>
  <c r="AF692" i="7"/>
  <c r="AD711" i="7"/>
  <c r="AE658" i="7"/>
  <c r="AI743" i="7"/>
  <c r="AK743" i="7" s="1"/>
  <c r="AL743" i="7" s="1"/>
  <c r="AM743" i="7" s="1"/>
  <c r="AH674" i="7"/>
  <c r="AD744" i="7"/>
  <c r="AI699" i="7"/>
  <c r="AK699" i="7" s="1"/>
  <c r="AL699" i="7" s="1"/>
  <c r="AM699" i="7" s="1"/>
  <c r="AD714" i="7"/>
  <c r="AE684" i="7"/>
  <c r="AD738" i="7"/>
  <c r="AE655" i="7"/>
  <c r="AE799" i="7"/>
  <c r="AF681" i="7"/>
  <c r="AE682" i="7"/>
  <c r="AF697" i="7"/>
  <c r="AI705" i="7"/>
  <c r="AK705" i="7" s="1"/>
  <c r="AL705" i="7" s="1"/>
  <c r="AM705" i="7" s="1"/>
  <c r="AG677" i="7"/>
  <c r="AI671" i="7"/>
  <c r="AK671" i="7" s="1"/>
  <c r="AL671" i="7" s="1"/>
  <c r="AM671" i="7" s="1"/>
  <c r="AH653" i="7"/>
  <c r="AD685" i="7"/>
  <c r="AI741" i="7"/>
  <c r="AK741" i="7" s="1"/>
  <c r="AL741" i="7" s="1"/>
  <c r="AM741" i="7" s="1"/>
  <c r="AF701" i="7"/>
  <c r="AI730" i="7"/>
  <c r="AK730" i="7" s="1"/>
  <c r="AL730" i="7" s="1"/>
  <c r="AM730" i="7" s="1"/>
  <c r="AD742" i="7"/>
  <c r="AI729" i="7"/>
  <c r="AK729" i="7" s="1"/>
  <c r="AL729" i="7" s="1"/>
  <c r="AM729" i="7" s="1"/>
  <c r="AE1066" i="7"/>
  <c r="AH699" i="7"/>
  <c r="AI1190" i="7"/>
  <c r="AK1190" i="7" s="1"/>
  <c r="AL1190" i="7" s="1"/>
  <c r="AM1190" i="7" s="1"/>
  <c r="AI881" i="7"/>
  <c r="AK881" i="7" s="1"/>
  <c r="AL881" i="7" s="1"/>
  <c r="AM881" i="7" s="1"/>
  <c r="AE733" i="7"/>
  <c r="AF850" i="7"/>
  <c r="AD733" i="7"/>
  <c r="AI722" i="7"/>
  <c r="AK722" i="7" s="1"/>
  <c r="AL722" i="7" s="1"/>
  <c r="AM722" i="7" s="1"/>
  <c r="AG1067" i="7"/>
  <c r="AH696" i="7"/>
  <c r="AE1080" i="7"/>
  <c r="AI1119" i="7"/>
  <c r="AK1119" i="7" s="1"/>
  <c r="AL1119" i="7" s="1"/>
  <c r="AM1119" i="7" s="1"/>
  <c r="AE789" i="7"/>
  <c r="AI1070" i="7"/>
  <c r="AK1070" i="7" s="1"/>
  <c r="AL1070" i="7" s="1"/>
  <c r="AM1070" i="7" s="1"/>
  <c r="AD807" i="7"/>
  <c r="AI738" i="7"/>
  <c r="AK738" i="7" s="1"/>
  <c r="AL738" i="7" s="1"/>
  <c r="AM738" i="7" s="1"/>
  <c r="AE738" i="7"/>
  <c r="AG655" i="7"/>
  <c r="AI799" i="7"/>
  <c r="AK799" i="7" s="1"/>
  <c r="AL799" i="7" s="1"/>
  <c r="AM799" i="7" s="1"/>
  <c r="AE839" i="7"/>
  <c r="AD763" i="7"/>
  <c r="AD655" i="7"/>
  <c r="AI660" i="7"/>
  <c r="AK660" i="7" s="1"/>
  <c r="AL660" i="7" s="1"/>
  <c r="AM660" i="7" s="1"/>
  <c r="AE660" i="7"/>
  <c r="AD799" i="7"/>
  <c r="AF844" i="7"/>
  <c r="AE775" i="7"/>
  <c r="AE1091" i="7"/>
  <c r="AH754" i="7"/>
  <c r="AI851" i="7"/>
  <c r="AK851" i="7" s="1"/>
  <c r="AL851" i="7" s="1"/>
  <c r="AM851" i="7" s="1"/>
  <c r="AF779" i="7"/>
  <c r="AF934" i="7"/>
  <c r="AE1088" i="7"/>
  <c r="AD1122" i="7"/>
  <c r="AI1083" i="7"/>
  <c r="AK1083" i="7" s="1"/>
  <c r="AL1083" i="7" s="1"/>
  <c r="AM1083" i="7" s="1"/>
  <c r="AF946" i="7"/>
  <c r="AF1071" i="7"/>
  <c r="AG1125" i="7"/>
  <c r="AD1121" i="7"/>
  <c r="AI1096" i="7"/>
  <c r="AK1096" i="7" s="1"/>
  <c r="AL1096" i="7" s="1"/>
  <c r="AM1096" i="7" s="1"/>
  <c r="AF1079" i="7"/>
  <c r="AF830" i="7"/>
  <c r="AD829" i="7"/>
  <c r="AI821" i="7"/>
  <c r="AK821" i="7" s="1"/>
  <c r="AL821" i="7" s="1"/>
  <c r="AM821" i="7" s="1"/>
  <c r="AE1135" i="7"/>
  <c r="AF1109" i="7"/>
  <c r="AD1105" i="7"/>
  <c r="AF1092" i="7"/>
  <c r="AD1128" i="7"/>
  <c r="AE1146" i="7"/>
  <c r="AD770" i="7"/>
  <c r="AG769" i="7"/>
  <c r="AF784" i="7"/>
  <c r="AI802" i="7"/>
  <c r="AK802" i="7" s="1"/>
  <c r="AL802" i="7" s="1"/>
  <c r="AM802" i="7" s="1"/>
  <c r="AD822" i="7"/>
  <c r="AE946" i="7"/>
  <c r="AE1150" i="7"/>
  <c r="AD1069" i="7"/>
  <c r="AH1055" i="7"/>
  <c r="AG1068" i="7"/>
  <c r="AH1134" i="7"/>
  <c r="AG1087" i="7"/>
  <c r="AD1103" i="7"/>
  <c r="AG1065" i="7"/>
  <c r="AG1129" i="7"/>
  <c r="AG1133" i="7"/>
  <c r="AE1131" i="7"/>
  <c r="AF928" i="7"/>
  <c r="AG865" i="7"/>
  <c r="AI1106" i="7"/>
  <c r="AK1106" i="7" s="1"/>
  <c r="AL1106" i="7" s="1"/>
  <c r="AM1106" i="7" s="1"/>
  <c r="AI1126" i="7"/>
  <c r="AK1126" i="7" s="1"/>
  <c r="AL1126" i="7" s="1"/>
  <c r="AM1126" i="7" s="1"/>
  <c r="AE1115" i="7"/>
  <c r="AF1112" i="7"/>
  <c r="AI1124" i="7"/>
  <c r="AK1124" i="7" s="1"/>
  <c r="AL1124" i="7" s="1"/>
  <c r="AM1124" i="7" s="1"/>
  <c r="AD1097" i="7"/>
  <c r="AD1104" i="7"/>
  <c r="AE1149" i="7"/>
  <c r="AI1138" i="7"/>
  <c r="AK1138" i="7" s="1"/>
  <c r="AL1138" i="7" s="1"/>
  <c r="AM1138" i="7" s="1"/>
  <c r="AD834" i="7"/>
  <c r="AH790" i="7"/>
  <c r="AD797" i="7"/>
  <c r="AI1141" i="7"/>
  <c r="AK1141" i="7" s="1"/>
  <c r="AL1141" i="7" s="1"/>
  <c r="AM1141" i="7" s="1"/>
  <c r="AE1090" i="7"/>
  <c r="AD845" i="7"/>
  <c r="AD686" i="7"/>
  <c r="AH855" i="7"/>
  <c r="AG855" i="7"/>
  <c r="AI855" i="7"/>
  <c r="AK855" i="7" s="1"/>
  <c r="AL855" i="7" s="1"/>
  <c r="AM855" i="7" s="1"/>
  <c r="AI678" i="7"/>
  <c r="AK678" i="7" s="1"/>
  <c r="AL678" i="7" s="1"/>
  <c r="AM678" i="7" s="1"/>
  <c r="AH904" i="7"/>
  <c r="AH879" i="7"/>
  <c r="AG937" i="7"/>
  <c r="AI890" i="7"/>
  <c r="AK890" i="7" s="1"/>
  <c r="AL890" i="7" s="1"/>
  <c r="AM890" i="7" s="1"/>
  <c r="AF1113" i="7"/>
  <c r="AG1114" i="7"/>
  <c r="AH1073" i="7"/>
  <c r="AD1062" i="7"/>
  <c r="AH1102" i="7"/>
  <c r="AH1052" i="7"/>
  <c r="AI1078" i="7"/>
  <c r="AK1078" i="7" s="1"/>
  <c r="AL1078" i="7" s="1"/>
  <c r="AM1078" i="7" s="1"/>
  <c r="AE1095" i="7"/>
  <c r="AE1063" i="7"/>
  <c r="AD1107" i="7"/>
  <c r="AF1058" i="7"/>
  <c r="AI1136" i="7"/>
  <c r="AK1136" i="7" s="1"/>
  <c r="AL1136" i="7" s="1"/>
  <c r="AM1136" i="7" s="1"/>
  <c r="AD1132" i="7"/>
  <c r="AE1094" i="7"/>
  <c r="AF1085" i="7"/>
  <c r="AH1100" i="7"/>
  <c r="AG1111" i="7"/>
  <c r="AE678" i="7"/>
  <c r="AI686" i="7"/>
  <c r="AK686" i="7" s="1"/>
  <c r="AL686" i="7" s="1"/>
  <c r="AM686" i="7" s="1"/>
  <c r="AE907" i="7"/>
  <c r="AH918" i="7"/>
  <c r="AF979" i="7"/>
  <c r="AG1139" i="7"/>
  <c r="AF1127" i="7"/>
  <c r="AG1147" i="7"/>
  <c r="AG1099" i="7"/>
  <c r="AG1089" i="7"/>
  <c r="AF1137" i="7"/>
  <c r="AD1143" i="7"/>
  <c r="AD1101" i="7"/>
  <c r="AE1075" i="7"/>
  <c r="AI1151" i="7"/>
  <c r="AK1151" i="7" s="1"/>
  <c r="AL1151" i="7" s="1"/>
  <c r="AM1151" i="7" s="1"/>
  <c r="AD1077" i="7"/>
  <c r="AI1072" i="7"/>
  <c r="AK1072" i="7" s="1"/>
  <c r="AL1072" i="7" s="1"/>
  <c r="AM1072" i="7" s="1"/>
  <c r="AH1093" i="7"/>
  <c r="AD1064" i="7"/>
  <c r="AG1061" i="7"/>
  <c r="AG1144" i="7"/>
  <c r="AD1302" i="7"/>
  <c r="AE1302" i="7"/>
  <c r="AE688" i="7"/>
  <c r="AG688" i="7"/>
  <c r="AH688" i="7"/>
  <c r="AI688" i="7"/>
  <c r="AK688" i="7" s="1"/>
  <c r="AL688" i="7" s="1"/>
  <c r="AM688" i="7" s="1"/>
  <c r="AI1271" i="7"/>
  <c r="AK1271" i="7" s="1"/>
  <c r="AL1271" i="7" s="1"/>
  <c r="AM1271" i="7" s="1"/>
  <c r="AF1290" i="7"/>
  <c r="AH1317" i="7"/>
  <c r="AF1269" i="7"/>
  <c r="AE1348" i="7"/>
  <c r="AH1288" i="7"/>
  <c r="AH1283" i="7"/>
  <c r="AF1303" i="7"/>
  <c r="AG1298" i="7"/>
  <c r="AF1347" i="7"/>
  <c r="AD1275" i="7"/>
  <c r="AG1296" i="7"/>
  <c r="AE1306" i="7"/>
  <c r="AH1339" i="7"/>
  <c r="AE1326" i="7"/>
  <c r="AE1324" i="7"/>
  <c r="AH1309" i="7"/>
  <c r="AF1310" i="7"/>
  <c r="AI1334" i="7"/>
  <c r="AK1334" i="7" s="1"/>
  <c r="AL1334" i="7" s="1"/>
  <c r="AM1334" i="7" s="1"/>
  <c r="AI1305" i="7"/>
  <c r="AK1305" i="7" s="1"/>
  <c r="AL1305" i="7" s="1"/>
  <c r="AM1305" i="7" s="1"/>
  <c r="AF1258" i="7"/>
  <c r="AF1343" i="7"/>
  <c r="AF1312" i="7"/>
  <c r="AE1268" i="7"/>
  <c r="AE1255" i="7"/>
  <c r="AH1294" i="7"/>
  <c r="AE1329" i="7"/>
  <c r="AF1308" i="7"/>
  <c r="AI1264" i="7"/>
  <c r="AK1264" i="7" s="1"/>
  <c r="AL1264" i="7" s="1"/>
  <c r="AM1264" i="7" s="1"/>
  <c r="AI1335" i="7"/>
  <c r="AK1335" i="7" s="1"/>
  <c r="AL1335" i="7" s="1"/>
  <c r="AM1335" i="7" s="1"/>
  <c r="AG1260" i="7"/>
  <c r="AG1319" i="7"/>
  <c r="AD1333" i="7"/>
  <c r="AI1318" i="7"/>
  <c r="AK1318" i="7" s="1"/>
  <c r="AL1318" i="7" s="1"/>
  <c r="AM1318" i="7" s="1"/>
  <c r="AF1299" i="7"/>
  <c r="AF1351" i="7"/>
  <c r="AF1315" i="7"/>
  <c r="AI1292" i="7"/>
  <c r="AK1292" i="7" s="1"/>
  <c r="AL1292" i="7" s="1"/>
  <c r="AM1292" i="7" s="1"/>
  <c r="AD1322" i="7"/>
  <c r="AF751" i="7"/>
  <c r="AI746" i="7"/>
  <c r="AK746" i="7" s="1"/>
  <c r="AL746" i="7" s="1"/>
  <c r="AM746" i="7" s="1"/>
  <c r="AH746" i="7"/>
  <c r="AE746" i="7"/>
  <c r="AF746" i="7"/>
  <c r="AD746" i="7"/>
  <c r="AF736" i="7"/>
  <c r="AH745" i="7"/>
  <c r="AG686" i="7"/>
  <c r="AE686" i="7"/>
  <c r="AG1302" i="7"/>
  <c r="AH1035" i="7"/>
  <c r="AG691" i="7"/>
  <c r="AD678" i="7"/>
  <c r="AH686" i="7"/>
  <c r="AH693" i="7"/>
  <c r="AF1302" i="7"/>
  <c r="AF688" i="7"/>
  <c r="AD973" i="7"/>
  <c r="AE683" i="7"/>
  <c r="AG683" i="7"/>
  <c r="AD683" i="7"/>
  <c r="AF683" i="7"/>
  <c r="AI683" i="7"/>
  <c r="AK683" i="7" s="1"/>
  <c r="AL683" i="7" s="1"/>
  <c r="AM683" i="7" s="1"/>
  <c r="AE750" i="7"/>
  <c r="AF750" i="7"/>
  <c r="AH750" i="7"/>
  <c r="AI750" i="7"/>
  <c r="AK750" i="7" s="1"/>
  <c r="AL750" i="7" s="1"/>
  <c r="AM750" i="7" s="1"/>
  <c r="AD750" i="7"/>
  <c r="AH992" i="7"/>
  <c r="AE963" i="7"/>
  <c r="AI970" i="7"/>
  <c r="AK970" i="7" s="1"/>
  <c r="AL970" i="7" s="1"/>
  <c r="AM970" i="7" s="1"/>
  <c r="AI975" i="7"/>
  <c r="AK975" i="7" s="1"/>
  <c r="AL975" i="7" s="1"/>
  <c r="AM975" i="7" s="1"/>
  <c r="AE969" i="7"/>
  <c r="AH953" i="7"/>
  <c r="AH1032" i="7"/>
  <c r="AF1014" i="7"/>
  <c r="AH996" i="7"/>
  <c r="AF965" i="7"/>
  <c r="AG993" i="7"/>
  <c r="AG983" i="7"/>
  <c r="AF976" i="7"/>
  <c r="AE1025" i="7"/>
  <c r="AH1042" i="7"/>
  <c r="AI1049" i="7"/>
  <c r="AK1049" i="7" s="1"/>
  <c r="AL1049" i="7" s="1"/>
  <c r="AM1049" i="7" s="1"/>
  <c r="AE1006" i="7"/>
  <c r="AE1029" i="7"/>
  <c r="AF1009" i="7"/>
  <c r="AD957" i="7"/>
  <c r="AI1010" i="7"/>
  <c r="AK1010" i="7" s="1"/>
  <c r="AL1010" i="7" s="1"/>
  <c r="AM1010" i="7" s="1"/>
  <c r="AH1050" i="7"/>
  <c r="AI1007" i="7"/>
  <c r="AK1007" i="7" s="1"/>
  <c r="AL1007" i="7" s="1"/>
  <c r="AM1007" i="7" s="1"/>
  <c r="AI967" i="7"/>
  <c r="AK967" i="7" s="1"/>
  <c r="AL967" i="7" s="1"/>
  <c r="AM967" i="7" s="1"/>
  <c r="AG986" i="7"/>
  <c r="AE1051" i="7"/>
  <c r="AF1036" i="7"/>
  <c r="AI1023" i="7"/>
  <c r="AK1023" i="7" s="1"/>
  <c r="AL1023" i="7" s="1"/>
  <c r="AM1023" i="7" s="1"/>
  <c r="AG1041" i="7"/>
  <c r="AG966" i="7"/>
  <c r="AI1045" i="7"/>
  <c r="AK1045" i="7" s="1"/>
  <c r="AL1045" i="7" s="1"/>
  <c r="AM1045" i="7" s="1"/>
  <c r="AE1017" i="7"/>
  <c r="AH1024" i="7"/>
  <c r="AF984" i="7"/>
  <c r="AH985" i="7"/>
  <c r="AE1015" i="7"/>
  <c r="AE1018" i="7"/>
  <c r="AF1008" i="7"/>
  <c r="AE974" i="7"/>
  <c r="AF958" i="7"/>
  <c r="AI964" i="7"/>
  <c r="AK964" i="7" s="1"/>
  <c r="AL964" i="7" s="1"/>
  <c r="AM964" i="7" s="1"/>
  <c r="AI1002" i="7"/>
  <c r="AK1002" i="7" s="1"/>
  <c r="AL1002" i="7" s="1"/>
  <c r="AM1002" i="7" s="1"/>
  <c r="AF991" i="7"/>
  <c r="AF980" i="7"/>
  <c r="AD1000" i="7"/>
  <c r="AG962" i="7"/>
  <c r="AI989" i="7"/>
  <c r="AK989" i="7" s="1"/>
  <c r="AL989" i="7" s="1"/>
  <c r="AM989" i="7" s="1"/>
  <c r="AI972" i="7"/>
  <c r="AK972" i="7" s="1"/>
  <c r="AL972" i="7" s="1"/>
  <c r="AM972" i="7" s="1"/>
  <c r="AF956" i="7"/>
  <c r="AI1020" i="7"/>
  <c r="AK1020" i="7" s="1"/>
  <c r="AL1020" i="7" s="1"/>
  <c r="AM1020" i="7" s="1"/>
  <c r="AF1044" i="7"/>
  <c r="AE1033" i="7"/>
  <c r="AI1016" i="7"/>
  <c r="AK1016" i="7" s="1"/>
  <c r="AL1016" i="7" s="1"/>
  <c r="AM1016" i="7" s="1"/>
  <c r="AG1038" i="7"/>
  <c r="AE1003" i="7"/>
  <c r="AF1022" i="7"/>
  <c r="AD990" i="7"/>
  <c r="AI1031" i="7"/>
  <c r="AK1031" i="7" s="1"/>
  <c r="AL1031" i="7" s="1"/>
  <c r="AM1031" i="7" s="1"/>
  <c r="AG960" i="7"/>
  <c r="AF1039" i="7"/>
  <c r="AF1026" i="7"/>
  <c r="AE1037" i="7"/>
  <c r="AI1047" i="7"/>
  <c r="AK1047" i="7" s="1"/>
  <c r="AL1047" i="7" s="1"/>
  <c r="AM1047" i="7" s="1"/>
  <c r="AD998" i="7"/>
  <c r="AE1027" i="7"/>
  <c r="AG710" i="7"/>
  <c r="AI695" i="7"/>
  <c r="AK695" i="7" s="1"/>
  <c r="AL695" i="7" s="1"/>
  <c r="AM695" i="7" s="1"/>
  <c r="AF686" i="7"/>
  <c r="AH1302" i="7"/>
  <c r="AI1302" i="7"/>
  <c r="AK1302" i="7" s="1"/>
  <c r="AL1302" i="7" s="1"/>
  <c r="AM1302" i="7" s="1"/>
  <c r="AD688" i="7"/>
  <c r="AG746" i="7"/>
  <c r="AF793" i="7"/>
  <c r="AI792" i="7"/>
  <c r="AK792" i="7" s="1"/>
  <c r="AL792" i="7" s="1"/>
  <c r="AM792" i="7" s="1"/>
  <c r="AH841" i="7"/>
  <c r="AE813" i="7"/>
  <c r="AH840" i="7"/>
  <c r="AE823" i="7"/>
  <c r="AG848" i="7"/>
  <c r="AF768" i="7"/>
  <c r="AE786" i="7"/>
  <c r="AE824" i="7"/>
  <c r="AE762" i="7"/>
  <c r="AD780" i="7"/>
  <c r="AG818" i="7"/>
  <c r="AD843" i="7"/>
  <c r="AI771" i="7"/>
  <c r="AK771" i="7" s="1"/>
  <c r="AL771" i="7" s="1"/>
  <c r="AM771" i="7" s="1"/>
  <c r="AG755" i="7"/>
  <c r="AD719" i="7"/>
  <c r="AH668" i="7"/>
  <c r="AE652" i="7"/>
  <c r="AI838" i="7"/>
  <c r="AK838" i="7" s="1"/>
  <c r="AL838" i="7" s="1"/>
  <c r="AM838" i="7" s="1"/>
  <c r="AE808" i="7"/>
  <c r="AI835" i="7"/>
  <c r="AK835" i="7" s="1"/>
  <c r="AL835" i="7" s="1"/>
  <c r="AM835" i="7" s="1"/>
  <c r="AI781" i="7"/>
  <c r="AK781" i="7" s="1"/>
  <c r="AL781" i="7" s="1"/>
  <c r="AM781" i="7" s="1"/>
  <c r="AH817" i="7"/>
  <c r="AD846" i="7"/>
  <c r="AH761" i="7"/>
  <c r="AH827" i="7"/>
  <c r="AH828" i="7"/>
  <c r="AE777" i="7"/>
  <c r="AE752" i="7"/>
  <c r="AE804" i="7"/>
  <c r="AG803" i="7"/>
  <c r="AH772" i="7"/>
  <c r="AD831" i="7"/>
  <c r="AF738" i="7"/>
  <c r="AF660" i="7"/>
  <c r="AE679" i="7"/>
  <c r="AE659" i="7"/>
  <c r="AD725" i="7"/>
  <c r="AI673" i="7"/>
  <c r="AK673" i="7" s="1"/>
  <c r="AL673" i="7" s="1"/>
  <c r="AM673" i="7" s="1"/>
  <c r="AD665" i="7"/>
  <c r="AI665" i="7"/>
  <c r="AK665" i="7" s="1"/>
  <c r="AL665" i="7" s="1"/>
  <c r="AM665" i="7" s="1"/>
  <c r="AE657" i="7"/>
  <c r="AG657" i="7"/>
  <c r="AG665" i="7"/>
  <c r="AF665" i="7"/>
  <c r="AE920" i="7"/>
  <c r="AE685" i="7"/>
  <c r="AH657" i="7"/>
  <c r="AD657" i="7"/>
  <c r="AE665" i="7"/>
  <c r="AF1070" i="7"/>
  <c r="AG673" i="7"/>
  <c r="AD673" i="7"/>
  <c r="AF673" i="7"/>
  <c r="AE673" i="7"/>
  <c r="AI657" i="7"/>
  <c r="AK657" i="7" s="1"/>
  <c r="AL657" i="7" s="1"/>
  <c r="AM657" i="7" s="1"/>
  <c r="AH665" i="7"/>
  <c r="AI690" i="7"/>
  <c r="AK690" i="7" s="1"/>
  <c r="AL690" i="7" s="1"/>
  <c r="AM690" i="7" s="1"/>
  <c r="AD700" i="7"/>
  <c r="AD658" i="7"/>
  <c r="AI733" i="7"/>
  <c r="AK733" i="7" s="1"/>
  <c r="AL733" i="7" s="1"/>
  <c r="AM733" i="7" s="1"/>
  <c r="AH733" i="7"/>
  <c r="AD722" i="7"/>
  <c r="AG675" i="7"/>
  <c r="AI675" i="7"/>
  <c r="AK675" i="7" s="1"/>
  <c r="AL675" i="7" s="1"/>
  <c r="AM675" i="7" s="1"/>
  <c r="AF1215" i="7"/>
  <c r="AH1184" i="7"/>
  <c r="AD1236" i="7"/>
  <c r="AE1225" i="7"/>
  <c r="AE1177" i="7"/>
  <c r="AF1210" i="7"/>
  <c r="AF743" i="7"/>
  <c r="AG733" i="7"/>
  <c r="AD675" i="7"/>
  <c r="AF675" i="7"/>
  <c r="AH722" i="7"/>
  <c r="AG722" i="7"/>
  <c r="AF733" i="7"/>
  <c r="AE722" i="7"/>
  <c r="AH675" i="7"/>
  <c r="AE1186" i="7"/>
  <c r="AI1128" i="7"/>
  <c r="AK1128" i="7" s="1"/>
  <c r="AL1128" i="7" s="1"/>
  <c r="AM1128" i="7" s="1"/>
  <c r="AG1079" i="7"/>
  <c r="AF851" i="7"/>
  <c r="AD760" i="7"/>
  <c r="AF855" i="7"/>
  <c r="AD855" i="7"/>
  <c r="AE855" i="7"/>
  <c r="AI1135" i="7"/>
  <c r="AK1135" i="7" s="1"/>
  <c r="AL1135" i="7" s="1"/>
  <c r="AM1135" i="7" s="1"/>
  <c r="AH1213" i="7"/>
  <c r="AG1211" i="7"/>
  <c r="AG1230" i="7"/>
  <c r="AI1180" i="7"/>
  <c r="AK1180" i="7" s="1"/>
  <c r="AL1180" i="7" s="1"/>
  <c r="AM1180" i="7" s="1"/>
  <c r="AE1228" i="7"/>
  <c r="AE1200" i="7"/>
  <c r="AE1175" i="7"/>
  <c r="AH1226" i="7"/>
  <c r="AH1178" i="7"/>
  <c r="AE1220" i="7"/>
  <c r="AH1244" i="7"/>
  <c r="AH1181" i="7"/>
  <c r="AH1168" i="7"/>
  <c r="AF1207" i="7"/>
  <c r="AH1239" i="7"/>
  <c r="AE1223" i="7"/>
  <c r="AD1153" i="7"/>
  <c r="AH1242" i="7"/>
  <c r="AE1218" i="7"/>
  <c r="AG1179" i="7"/>
  <c r="AD1212" i="7"/>
  <c r="AI1232" i="7"/>
  <c r="AK1232" i="7" s="1"/>
  <c r="AL1232" i="7" s="1"/>
  <c r="AM1232" i="7" s="1"/>
  <c r="AF1222" i="7"/>
  <c r="AD1221" i="7"/>
  <c r="AI1170" i="7"/>
  <c r="AK1170" i="7" s="1"/>
  <c r="AL1170" i="7" s="1"/>
  <c r="AM1170" i="7" s="1"/>
  <c r="AE1216" i="7"/>
  <c r="AE1198" i="7"/>
  <c r="AH1250" i="7"/>
  <c r="AF1209" i="7"/>
  <c r="AF1158" i="7"/>
  <c r="AI1205" i="7"/>
  <c r="AK1205" i="7" s="1"/>
  <c r="AL1205" i="7" s="1"/>
  <c r="AM1205" i="7" s="1"/>
  <c r="AI1174" i="7"/>
  <c r="AK1174" i="7" s="1"/>
  <c r="AL1174" i="7" s="1"/>
  <c r="AM1174" i="7" s="1"/>
  <c r="AF1183" i="7"/>
  <c r="AE1237" i="7"/>
  <c r="AH1163" i="7"/>
  <c r="AI1203" i="7"/>
  <c r="AK1203" i="7" s="1"/>
  <c r="AL1203" i="7" s="1"/>
  <c r="AM1203" i="7" s="1"/>
  <c r="AI1152" i="7"/>
  <c r="AK1152" i="7" s="1"/>
  <c r="AL1152" i="7" s="1"/>
  <c r="AM1152" i="7" s="1"/>
  <c r="AF1156" i="7"/>
  <c r="AG1161" i="7"/>
  <c r="AH1234" i="7"/>
  <c r="AI1248" i="7"/>
  <c r="AK1248" i="7" s="1"/>
  <c r="AL1248" i="7" s="1"/>
  <c r="AM1248" i="7" s="1"/>
  <c r="AE1227" i="7"/>
  <c r="AI1251" i="7"/>
  <c r="AK1251" i="7" s="1"/>
  <c r="AL1251" i="7" s="1"/>
  <c r="AM1251" i="7" s="1"/>
  <c r="AD1247" i="7"/>
  <c r="AF1165" i="7"/>
  <c r="AE1195" i="7"/>
  <c r="AI1074" i="7"/>
  <c r="AK1074" i="7" s="1"/>
  <c r="AL1074" i="7" s="1"/>
  <c r="AM1074" i="7" s="1"/>
  <c r="AE1074" i="7"/>
  <c r="AF1074" i="7"/>
  <c r="AD1074" i="7"/>
  <c r="AH1074" i="7"/>
  <c r="AE1005" i="7"/>
  <c r="AG1005" i="7"/>
  <c r="AI1005" i="7"/>
  <c r="AK1005" i="7" s="1"/>
  <c r="AL1005" i="7" s="1"/>
  <c r="AM1005" i="7" s="1"/>
  <c r="AH1005" i="7"/>
  <c r="AD1005" i="7"/>
  <c r="AF1005" i="7"/>
  <c r="AH1148" i="7"/>
  <c r="AG1074" i="7"/>
  <c r="AD1083" i="7"/>
  <c r="AG1138" i="7"/>
  <c r="AF983" i="7"/>
  <c r="AF1135" i="7"/>
  <c r="AG1071" i="7"/>
  <c r="AE1192" i="7"/>
  <c r="AI1192" i="7"/>
  <c r="AK1192" i="7" s="1"/>
  <c r="AL1192" i="7" s="1"/>
  <c r="AM1192" i="7" s="1"/>
  <c r="AG1192" i="7"/>
  <c r="AH1192" i="7"/>
  <c r="AD1192" i="7"/>
  <c r="AF1192" i="7"/>
  <c r="AD920" i="7" l="1"/>
  <c r="AG1060" i="7"/>
  <c r="AD1079" i="7"/>
  <c r="AE1035" i="7"/>
  <c r="AE1098" i="7"/>
  <c r="AH784" i="7"/>
  <c r="AG743" i="7"/>
  <c r="AG724" i="7"/>
  <c r="AI920" i="7"/>
  <c r="AK920" i="7" s="1"/>
  <c r="AL920" i="7" s="1"/>
  <c r="AM920" i="7" s="1"/>
  <c r="AH920" i="7"/>
  <c r="AG934" i="7"/>
  <c r="AD934" i="7"/>
  <c r="AI748" i="7"/>
  <c r="AK748" i="7" s="1"/>
  <c r="AL748" i="7" s="1"/>
  <c r="AM748" i="7" s="1"/>
  <c r="AG708" i="7"/>
  <c r="AE1071" i="7"/>
  <c r="AI728" i="7"/>
  <c r="AK728" i="7" s="1"/>
  <c r="AL728" i="7" s="1"/>
  <c r="AM728" i="7" s="1"/>
  <c r="AD724" i="7"/>
  <c r="AI934" i="7"/>
  <c r="AK934" i="7" s="1"/>
  <c r="AL934" i="7" s="1"/>
  <c r="AM934" i="7" s="1"/>
  <c r="AF920" i="7"/>
  <c r="AH695" i="7"/>
  <c r="AE748" i="7"/>
  <c r="AF745" i="7"/>
  <c r="AF698" i="7"/>
  <c r="AG740" i="7"/>
  <c r="AF1069" i="7"/>
  <c r="AD712" i="7"/>
  <c r="AI742" i="7"/>
  <c r="AK742" i="7" s="1"/>
  <c r="AL742" i="7" s="1"/>
  <c r="AM742" i="7" s="1"/>
  <c r="AG742" i="7"/>
  <c r="AH742" i="7"/>
  <c r="AH716" i="7"/>
  <c r="AG685" i="7"/>
  <c r="AG725" i="7"/>
  <c r="AI709" i="7"/>
  <c r="AK709" i="7" s="1"/>
  <c r="AL709" i="7" s="1"/>
  <c r="AM709" i="7" s="1"/>
  <c r="AE717" i="7"/>
  <c r="AF1072" i="7"/>
  <c r="AG839" i="7"/>
  <c r="AE696" i="7"/>
  <c r="AD1271" i="7"/>
  <c r="AF839" i="7"/>
  <c r="AG850" i="7"/>
  <c r="AG749" i="7"/>
  <c r="AF1066" i="7"/>
  <c r="AI744" i="7"/>
  <c r="AK744" i="7" s="1"/>
  <c r="AL744" i="7" s="1"/>
  <c r="AM744" i="7" s="1"/>
  <c r="AE661" i="7"/>
  <c r="AF656" i="7"/>
  <c r="AI957" i="7"/>
  <c r="AK957" i="7" s="1"/>
  <c r="AL957" i="7" s="1"/>
  <c r="AM957" i="7" s="1"/>
  <c r="AG990" i="7"/>
  <c r="AI1066" i="7"/>
  <c r="AK1066" i="7" s="1"/>
  <c r="AL1066" i="7" s="1"/>
  <c r="AM1066" i="7" s="1"/>
  <c r="AI953" i="7"/>
  <c r="AK953" i="7" s="1"/>
  <c r="AL953" i="7" s="1"/>
  <c r="AM953" i="7" s="1"/>
  <c r="AG1015" i="7"/>
  <c r="AG811" i="7"/>
  <c r="AD833" i="7"/>
  <c r="AI727" i="7"/>
  <c r="AK727" i="7" s="1"/>
  <c r="AL727" i="7" s="1"/>
  <c r="AM727" i="7" s="1"/>
  <c r="AD715" i="7"/>
  <c r="AI653" i="7"/>
  <c r="AK653" i="7" s="1"/>
  <c r="AL653" i="7" s="1"/>
  <c r="AM653" i="7" s="1"/>
  <c r="AE1056" i="7"/>
  <c r="AG653" i="7"/>
  <c r="AH1056" i="7"/>
  <c r="AG727" i="7"/>
  <c r="AI715" i="7"/>
  <c r="AK715" i="7" s="1"/>
  <c r="AL715" i="7" s="1"/>
  <c r="AM715" i="7" s="1"/>
  <c r="AE701" i="7"/>
  <c r="AD653" i="7"/>
  <c r="AG715" i="7"/>
  <c r="AH965" i="7"/>
  <c r="AH979" i="7"/>
  <c r="AE744" i="7"/>
  <c r="AI1056" i="7"/>
  <c r="AK1056" i="7" s="1"/>
  <c r="AL1056" i="7" s="1"/>
  <c r="AM1056" i="7" s="1"/>
  <c r="AH1067" i="7"/>
  <c r="AF1099" i="7"/>
  <c r="AI1144" i="7"/>
  <c r="AK1144" i="7" s="1"/>
  <c r="AL1144" i="7" s="1"/>
  <c r="AM1144" i="7" s="1"/>
  <c r="AG1077" i="7"/>
  <c r="AF833" i="7"/>
  <c r="AE1084" i="7"/>
  <c r="AE727" i="7"/>
  <c r="AI711" i="7"/>
  <c r="AK711" i="7" s="1"/>
  <c r="AL711" i="7" s="1"/>
  <c r="AM711" i="7" s="1"/>
  <c r="AH661" i="7"/>
  <c r="AG711" i="7"/>
  <c r="AD661" i="7"/>
  <c r="AF653" i="7"/>
  <c r="AG697" i="7"/>
  <c r="AF715" i="7"/>
  <c r="AE653" i="7"/>
  <c r="AI707" i="7"/>
  <c r="AK707" i="7" s="1"/>
  <c r="AL707" i="7" s="1"/>
  <c r="AM707" i="7" s="1"/>
  <c r="AD1066" i="7"/>
  <c r="AF1084" i="7"/>
  <c r="AG1066" i="7"/>
  <c r="AG1347" i="7"/>
  <c r="AG1056" i="7"/>
  <c r="AF1125" i="7"/>
  <c r="AE844" i="7"/>
  <c r="AH833" i="7"/>
  <c r="AG833" i="7"/>
  <c r="AD789" i="7"/>
  <c r="AH711" i="7"/>
  <c r="AH744" i="7"/>
  <c r="AI661" i="7"/>
  <c r="AK661" i="7" s="1"/>
  <c r="AL661" i="7" s="1"/>
  <c r="AM661" i="7" s="1"/>
  <c r="AF727" i="7"/>
  <c r="AG701" i="7"/>
  <c r="AI697" i="7"/>
  <c r="AK697" i="7" s="1"/>
  <c r="AL697" i="7" s="1"/>
  <c r="AM697" i="7" s="1"/>
  <c r="AE715" i="7"/>
  <c r="AH701" i="7"/>
  <c r="AD1056" i="7"/>
  <c r="AH697" i="7"/>
  <c r="AH1066" i="7"/>
  <c r="AE1097" i="7"/>
  <c r="AE1067" i="7"/>
  <c r="AF1064" i="7"/>
  <c r="AI833" i="7"/>
  <c r="AK833" i="7" s="1"/>
  <c r="AL833" i="7" s="1"/>
  <c r="AM833" i="7" s="1"/>
  <c r="AF744" i="7"/>
  <c r="AG744" i="7"/>
  <c r="AD727" i="7"/>
  <c r="AF711" i="7"/>
  <c r="AE697" i="7"/>
  <c r="AD697" i="7"/>
  <c r="AH715" i="7"/>
  <c r="AI701" i="7"/>
  <c r="AK701" i="7" s="1"/>
  <c r="AL701" i="7" s="1"/>
  <c r="AM701" i="7" s="1"/>
  <c r="AD701" i="7"/>
  <c r="AE1128" i="7"/>
  <c r="AH1071" i="7"/>
  <c r="AF1138" i="7"/>
  <c r="AE1060" i="7"/>
  <c r="AH1082" i="7"/>
  <c r="AF881" i="7"/>
  <c r="AE784" i="7"/>
  <c r="AI1071" i="7"/>
  <c r="AK1071" i="7" s="1"/>
  <c r="AL1071" i="7" s="1"/>
  <c r="AM1071" i="7" s="1"/>
  <c r="AH1135" i="7"/>
  <c r="AD784" i="7"/>
  <c r="AG1128" i="7"/>
  <c r="AD1082" i="7"/>
  <c r="AI689" i="7"/>
  <c r="AK689" i="7" s="1"/>
  <c r="AL689" i="7" s="1"/>
  <c r="AM689" i="7" s="1"/>
  <c r="AG664" i="7"/>
  <c r="AD1060" i="7"/>
  <c r="AG1126" i="7"/>
  <c r="AD881" i="7"/>
  <c r="AD1071" i="7"/>
  <c r="AG1135" i="7"/>
  <c r="AF845" i="7"/>
  <c r="AI784" i="7"/>
  <c r="AK784" i="7" s="1"/>
  <c r="AL784" i="7" s="1"/>
  <c r="AM784" i="7" s="1"/>
  <c r="AH1060" i="7"/>
  <c r="AF1119" i="7"/>
  <c r="AE934" i="7"/>
  <c r="AF654" i="7"/>
  <c r="AH664" i="7"/>
  <c r="AH1079" i="7"/>
  <c r="AF1128" i="7"/>
  <c r="AE1079" i="7"/>
  <c r="AI1079" i="7"/>
  <c r="AK1079" i="7" s="1"/>
  <c r="AL1079" i="7" s="1"/>
  <c r="AM1079" i="7" s="1"/>
  <c r="AH1128" i="7"/>
  <c r="AD1135" i="7"/>
  <c r="AF1060" i="7"/>
  <c r="AE1119" i="7"/>
  <c r="AE797" i="7"/>
  <c r="AG784" i="7"/>
  <c r="AI1060" i="7"/>
  <c r="AK1060" i="7" s="1"/>
  <c r="AL1060" i="7" s="1"/>
  <c r="AM1060" i="7" s="1"/>
  <c r="AH934" i="7"/>
  <c r="AD689" i="7"/>
  <c r="AH654" i="7"/>
  <c r="AE1134" i="7"/>
  <c r="AG881" i="7"/>
  <c r="AH775" i="7"/>
  <c r="AD728" i="7"/>
  <c r="AH728" i="7"/>
  <c r="AH734" i="7"/>
  <c r="AI712" i="7"/>
  <c r="AK712" i="7" s="1"/>
  <c r="AL712" i="7" s="1"/>
  <c r="AM712" i="7" s="1"/>
  <c r="AH743" i="7"/>
  <c r="AI677" i="7"/>
  <c r="AK677" i="7" s="1"/>
  <c r="AL677" i="7" s="1"/>
  <c r="AM677" i="7" s="1"/>
  <c r="AE725" i="7"/>
  <c r="AH677" i="7"/>
  <c r="AH735" i="7"/>
  <c r="AH708" i="7"/>
  <c r="AI745" i="7"/>
  <c r="AK745" i="7" s="1"/>
  <c r="AL745" i="7" s="1"/>
  <c r="AM745" i="7" s="1"/>
  <c r="AE714" i="7"/>
  <c r="AG667" i="7"/>
  <c r="AE716" i="7"/>
  <c r="AG1190" i="7"/>
  <c r="AD1129" i="7"/>
  <c r="AH1150" i="7"/>
  <c r="AH1070" i="7"/>
  <c r="AH839" i="7"/>
  <c r="AI696" i="7"/>
  <c r="AK696" i="7" s="1"/>
  <c r="AL696" i="7" s="1"/>
  <c r="AM696" i="7" s="1"/>
  <c r="AE728" i="7"/>
  <c r="AH692" i="7"/>
  <c r="AE734" i="7"/>
  <c r="AD734" i="7"/>
  <c r="AG712" i="7"/>
  <c r="AD743" i="7"/>
  <c r="AD692" i="7"/>
  <c r="AE743" i="7"/>
  <c r="AH725" i="7"/>
  <c r="AI725" i="7"/>
  <c r="AK725" i="7" s="1"/>
  <c r="AL725" i="7" s="1"/>
  <c r="AM725" i="7" s="1"/>
  <c r="AE677" i="7"/>
  <c r="AH685" i="7"/>
  <c r="AD677" i="7"/>
  <c r="AF708" i="7"/>
  <c r="AF695" i="7"/>
  <c r="AD745" i="7"/>
  <c r="AH712" i="7"/>
  <c r="AG714" i="7"/>
  <c r="AG734" i="7"/>
  <c r="AE1190" i="7"/>
  <c r="AG775" i="7"/>
  <c r="AD839" i="7"/>
  <c r="AI692" i="7"/>
  <c r="AK692" i="7" s="1"/>
  <c r="AL692" i="7" s="1"/>
  <c r="AM692" i="7" s="1"/>
  <c r="AF728" i="7"/>
  <c r="AE692" i="7"/>
  <c r="AF734" i="7"/>
  <c r="AF712" i="7"/>
  <c r="AE1070" i="7"/>
  <c r="AF725" i="7"/>
  <c r="AF677" i="7"/>
  <c r="AI685" i="7"/>
  <c r="AK685" i="7" s="1"/>
  <c r="AL685" i="7" s="1"/>
  <c r="AM685" i="7" s="1"/>
  <c r="AG695" i="7"/>
  <c r="AE708" i="7"/>
  <c r="AD708" i="7"/>
  <c r="AE695" i="7"/>
  <c r="AH669" i="7"/>
  <c r="AG745" i="7"/>
  <c r="AF742" i="7"/>
  <c r="AG692" i="7"/>
  <c r="AI735" i="7"/>
  <c r="AK735" i="7" s="1"/>
  <c r="AL735" i="7" s="1"/>
  <c r="AM735" i="7" s="1"/>
  <c r="AG957" i="7"/>
  <c r="AG1072" i="7"/>
  <c r="AE846" i="7"/>
  <c r="AH1026" i="7"/>
  <c r="AD844" i="7"/>
  <c r="AH850" i="7"/>
  <c r="AD802" i="7"/>
  <c r="AI789" i="7"/>
  <c r="AK789" i="7" s="1"/>
  <c r="AL789" i="7" s="1"/>
  <c r="AM789" i="7" s="1"/>
  <c r="AI754" i="7"/>
  <c r="AK754" i="7" s="1"/>
  <c r="AL754" i="7" s="1"/>
  <c r="AM754" i="7" s="1"/>
  <c r="AG658" i="7"/>
  <c r="AI700" i="7"/>
  <c r="AK700" i="7" s="1"/>
  <c r="AL700" i="7" s="1"/>
  <c r="AM700" i="7" s="1"/>
  <c r="AF709" i="7"/>
  <c r="AE700" i="7"/>
  <c r="AG700" i="7"/>
  <c r="AH702" i="7"/>
  <c r="AD749" i="7"/>
  <c r="AD717" i="7"/>
  <c r="AF740" i="7"/>
  <c r="AH678" i="7"/>
  <c r="AI710" i="7"/>
  <c r="AK710" i="7" s="1"/>
  <c r="AL710" i="7" s="1"/>
  <c r="AM710" i="7" s="1"/>
  <c r="AD693" i="7"/>
  <c r="AG678" i="7"/>
  <c r="AI693" i="7"/>
  <c r="AK693" i="7" s="1"/>
  <c r="AL693" i="7" s="1"/>
  <c r="AM693" i="7" s="1"/>
  <c r="AG751" i="7"/>
  <c r="AI740" i="7"/>
  <c r="AK740" i="7" s="1"/>
  <c r="AL740" i="7" s="1"/>
  <c r="AM740" i="7" s="1"/>
  <c r="AG698" i="7"/>
  <c r="AD970" i="7"/>
  <c r="AH976" i="7"/>
  <c r="AD1141" i="7"/>
  <c r="AI1026" i="7"/>
  <c r="AK1026" i="7" s="1"/>
  <c r="AL1026" i="7" s="1"/>
  <c r="AM1026" i="7" s="1"/>
  <c r="AH844" i="7"/>
  <c r="AG830" i="7"/>
  <c r="AG754" i="7"/>
  <c r="AF700" i="7"/>
  <c r="AD702" i="7"/>
  <c r="AH1115" i="7"/>
  <c r="AE740" i="7"/>
  <c r="AD710" i="7"/>
  <c r="AE751" i="7"/>
  <c r="AI751" i="7"/>
  <c r="AK751" i="7" s="1"/>
  <c r="AL751" i="7" s="1"/>
  <c r="AM751" i="7" s="1"/>
  <c r="AD740" i="7"/>
  <c r="AH740" i="7"/>
  <c r="AH663" i="7"/>
  <c r="AE663" i="7"/>
  <c r="AH984" i="7"/>
  <c r="AD850" i="7"/>
  <c r="AH789" i="7"/>
  <c r="AE754" i="7"/>
  <c r="AH700" i="7"/>
  <c r="AE702" i="7"/>
  <c r="AD1067" i="7"/>
  <c r="AD687" i="7"/>
  <c r="AE710" i="7"/>
  <c r="AE693" i="7"/>
  <c r="AH710" i="7"/>
  <c r="AF693" i="7"/>
  <c r="AG721" i="7"/>
  <c r="AD751" i="7"/>
  <c r="AH751" i="7"/>
  <c r="AE760" i="7"/>
  <c r="AH747" i="7"/>
  <c r="AE736" i="7"/>
  <c r="AI739" i="7"/>
  <c r="AK739" i="7" s="1"/>
  <c r="AL739" i="7" s="1"/>
  <c r="AM739" i="7" s="1"/>
  <c r="AF760" i="7"/>
  <c r="AD747" i="7"/>
  <c r="AH736" i="7"/>
  <c r="AH739" i="7"/>
  <c r="AH707" i="7"/>
  <c r="AH1092" i="7"/>
  <c r="AG760" i="7"/>
  <c r="AE807" i="7"/>
  <c r="AF1133" i="7"/>
  <c r="AE1086" i="7"/>
  <c r="AI736" i="7"/>
  <c r="AK736" i="7" s="1"/>
  <c r="AL736" i="7" s="1"/>
  <c r="AM736" i="7" s="1"/>
  <c r="AE707" i="7"/>
  <c r="AF689" i="7"/>
  <c r="AE779" i="7"/>
  <c r="AH760" i="7"/>
  <c r="AE1133" i="7"/>
  <c r="AI713" i="7"/>
  <c r="AK713" i="7" s="1"/>
  <c r="AL713" i="7" s="1"/>
  <c r="AM713" i="7" s="1"/>
  <c r="AD707" i="7"/>
  <c r="AE739" i="7"/>
  <c r="AG739" i="7"/>
  <c r="AF669" i="7"/>
  <c r="AF747" i="7"/>
  <c r="AG736" i="7"/>
  <c r="AF707" i="7"/>
  <c r="AF1087" i="7"/>
  <c r="AI1069" i="7"/>
  <c r="AK1069" i="7" s="1"/>
  <c r="AL1069" i="7" s="1"/>
  <c r="AM1069" i="7" s="1"/>
  <c r="AH1087" i="7"/>
  <c r="AF674" i="7"/>
  <c r="AD1126" i="7"/>
  <c r="AF739" i="7"/>
  <c r="AG669" i="7"/>
  <c r="AE747" i="7"/>
  <c r="AG747" i="7"/>
  <c r="AI669" i="7"/>
  <c r="AK669" i="7" s="1"/>
  <c r="AL669" i="7" s="1"/>
  <c r="AM669" i="7" s="1"/>
  <c r="AF661" i="7"/>
  <c r="AD663" i="7"/>
  <c r="AH666" i="7"/>
  <c r="AE666" i="7"/>
  <c r="AF666" i="7"/>
  <c r="AI666" i="7"/>
  <c r="AK666" i="7" s="1"/>
  <c r="AL666" i="7" s="1"/>
  <c r="AM666" i="7" s="1"/>
  <c r="AG666" i="7"/>
  <c r="AD666" i="7"/>
  <c r="AG1305" i="7"/>
  <c r="AD669" i="7"/>
  <c r="AE711" i="7"/>
  <c r="AG663" i="7"/>
  <c r="AH689" i="7"/>
  <c r="AF667" i="7"/>
  <c r="AH667" i="7"/>
  <c r="AD1150" i="7"/>
  <c r="AE689" i="7"/>
  <c r="AG654" i="7"/>
  <c r="AF735" i="7"/>
  <c r="AD735" i="7"/>
  <c r="AG735" i="7"/>
  <c r="AI698" i="7"/>
  <c r="AK698" i="7" s="1"/>
  <c r="AL698" i="7" s="1"/>
  <c r="AM698" i="7" s="1"/>
  <c r="AD698" i="7"/>
  <c r="AH698" i="7"/>
  <c r="AI663" i="7"/>
  <c r="AK663" i="7" s="1"/>
  <c r="AL663" i="7" s="1"/>
  <c r="AM663" i="7" s="1"/>
  <c r="AD664" i="7"/>
  <c r="AF664" i="7"/>
  <c r="AI664" i="7"/>
  <c r="AK664" i="7" s="1"/>
  <c r="AL664" i="7" s="1"/>
  <c r="AM664" i="7" s="1"/>
  <c r="AD654" i="7"/>
  <c r="AE654" i="7"/>
  <c r="AI844" i="7"/>
  <c r="AK844" i="7" s="1"/>
  <c r="AL844" i="7" s="1"/>
  <c r="AM844" i="7" s="1"/>
  <c r="AG844" i="7"/>
  <c r="AE850" i="7"/>
  <c r="AI850" i="7"/>
  <c r="AK850" i="7" s="1"/>
  <c r="AL850" i="7" s="1"/>
  <c r="AM850" i="7" s="1"/>
  <c r="AG802" i="7"/>
  <c r="AG789" i="7"/>
  <c r="AF754" i="7"/>
  <c r="AF749" i="7"/>
  <c r="AD709" i="7"/>
  <c r="AI658" i="7"/>
  <c r="AK658" i="7" s="1"/>
  <c r="AL658" i="7" s="1"/>
  <c r="AM658" i="7" s="1"/>
  <c r="AE709" i="7"/>
  <c r="AI702" i="7"/>
  <c r="AK702" i="7" s="1"/>
  <c r="AL702" i="7" s="1"/>
  <c r="AM702" i="7" s="1"/>
  <c r="AI749" i="7"/>
  <c r="AK749" i="7" s="1"/>
  <c r="AL749" i="7" s="1"/>
  <c r="AM749" i="7" s="1"/>
  <c r="AH705" i="7"/>
  <c r="AI1067" i="7"/>
  <c r="AK1067" i="7" s="1"/>
  <c r="AL1067" i="7" s="1"/>
  <c r="AM1067" i="7" s="1"/>
  <c r="AG717" i="7"/>
  <c r="AI687" i="7"/>
  <c r="AK687" i="7" s="1"/>
  <c r="AL687" i="7" s="1"/>
  <c r="AM687" i="7" s="1"/>
  <c r="AD705" i="7"/>
  <c r="AE687" i="7"/>
  <c r="AI721" i="7"/>
  <c r="AK721" i="7" s="1"/>
  <c r="AL721" i="7" s="1"/>
  <c r="AM721" i="7" s="1"/>
  <c r="AE730" i="7"/>
  <c r="AH721" i="7"/>
  <c r="AF730" i="7"/>
  <c r="AH730" i="7"/>
  <c r="AH881" i="7"/>
  <c r="AF1067" i="7"/>
  <c r="AF705" i="7"/>
  <c r="AF717" i="7"/>
  <c r="AE705" i="7"/>
  <c r="AH687" i="7"/>
  <c r="AG705" i="7"/>
  <c r="AI717" i="7"/>
  <c r="AK717" i="7" s="1"/>
  <c r="AL717" i="7" s="1"/>
  <c r="AM717" i="7" s="1"/>
  <c r="AF699" i="7"/>
  <c r="AG699" i="7"/>
  <c r="AF658" i="7"/>
  <c r="AE1244" i="7"/>
  <c r="AE881" i="7"/>
  <c r="AF789" i="7"/>
  <c r="AD754" i="7"/>
  <c r="AG702" i="7"/>
  <c r="AH709" i="7"/>
  <c r="AH658" i="7"/>
  <c r="AE749" i="7"/>
  <c r="AF687" i="7"/>
  <c r="AG1088" i="7"/>
  <c r="AH717" i="7"/>
  <c r="AG687" i="7"/>
  <c r="AD721" i="7"/>
  <c r="AE721" i="7"/>
  <c r="AD699" i="7"/>
  <c r="AE699" i="7"/>
  <c r="AG716" i="7"/>
  <c r="AD716" i="7"/>
  <c r="AI716" i="7"/>
  <c r="AK716" i="7" s="1"/>
  <c r="AL716" i="7" s="1"/>
  <c r="AM716" i="7" s="1"/>
  <c r="AF716" i="7"/>
  <c r="AH1129" i="7"/>
  <c r="AG1134" i="7"/>
  <c r="AG1150" i="7"/>
  <c r="AG1100" i="7"/>
  <c r="AI1129" i="7"/>
  <c r="AK1129" i="7" s="1"/>
  <c r="AL1129" i="7" s="1"/>
  <c r="AM1129" i="7" s="1"/>
  <c r="AG845" i="7"/>
  <c r="AI797" i="7"/>
  <c r="AK797" i="7" s="1"/>
  <c r="AL797" i="7" s="1"/>
  <c r="AM797" i="7" s="1"/>
  <c r="AI1134" i="7"/>
  <c r="AK1134" i="7" s="1"/>
  <c r="AL1134" i="7" s="1"/>
  <c r="AM1134" i="7" s="1"/>
  <c r="AI1150" i="7"/>
  <c r="AK1150" i="7" s="1"/>
  <c r="AL1150" i="7" s="1"/>
  <c r="AM1150" i="7" s="1"/>
  <c r="AD732" i="7"/>
  <c r="AE724" i="7"/>
  <c r="AE1138" i="7"/>
  <c r="AI1082" i="7"/>
  <c r="AK1082" i="7" s="1"/>
  <c r="AL1082" i="7" s="1"/>
  <c r="AM1082" i="7" s="1"/>
  <c r="AG748" i="7"/>
  <c r="AH748" i="7"/>
  <c r="AF691" i="7"/>
  <c r="AF748" i="7"/>
  <c r="AH732" i="7"/>
  <c r="AF684" i="7"/>
  <c r="AE1082" i="7"/>
  <c r="AF1126" i="7"/>
  <c r="AF1129" i="7"/>
  <c r="AF1134" i="7"/>
  <c r="AF1150" i="7"/>
  <c r="AF1082" i="7"/>
  <c r="AE1129" i="7"/>
  <c r="AG797" i="7"/>
  <c r="AE845" i="7"/>
  <c r="AF797" i="7"/>
  <c r="AF1096" i="7"/>
  <c r="AD1134" i="7"/>
  <c r="AE732" i="7"/>
  <c r="AH1138" i="7"/>
  <c r="AD1138" i="7"/>
  <c r="AG671" i="7"/>
  <c r="AG1082" i="7"/>
  <c r="AE1126" i="7"/>
  <c r="AD691" i="7"/>
  <c r="AH729" i="7"/>
  <c r="AH1126" i="7"/>
  <c r="AH845" i="7"/>
  <c r="AH797" i="7"/>
  <c r="AI724" i="7"/>
  <c r="AK724" i="7" s="1"/>
  <c r="AL724" i="7" s="1"/>
  <c r="AM724" i="7" s="1"/>
  <c r="AH724" i="7"/>
  <c r="AD674" i="7"/>
  <c r="AE694" i="7"/>
  <c r="AG741" i="7"/>
  <c r="AH671" i="7"/>
  <c r="AG682" i="7"/>
  <c r="AD681" i="7"/>
  <c r="AF671" i="7"/>
  <c r="AI691" i="7"/>
  <c r="AK691" i="7" s="1"/>
  <c r="AL691" i="7" s="1"/>
  <c r="AM691" i="7" s="1"/>
  <c r="AE691" i="7"/>
  <c r="AD748" i="7"/>
  <c r="AI684" i="7"/>
  <c r="AK684" i="7" s="1"/>
  <c r="AL684" i="7" s="1"/>
  <c r="AM684" i="7" s="1"/>
  <c r="AH714" i="7"/>
  <c r="AG656" i="7"/>
  <c r="AE656" i="7"/>
  <c r="AD656" i="7"/>
  <c r="AH656" i="7"/>
  <c r="AI656" i="7"/>
  <c r="AK656" i="7" s="1"/>
  <c r="AL656" i="7" s="1"/>
  <c r="AM656" i="7" s="1"/>
  <c r="AF1122" i="7"/>
  <c r="AG1113" i="7"/>
  <c r="AF732" i="7"/>
  <c r="AG674" i="7"/>
  <c r="AG732" i="7"/>
  <c r="AI694" i="7"/>
  <c r="AK694" i="7" s="1"/>
  <c r="AL694" i="7" s="1"/>
  <c r="AM694" i="7" s="1"/>
  <c r="AI732" i="7"/>
  <c r="AK732" i="7" s="1"/>
  <c r="AL732" i="7" s="1"/>
  <c r="AM732" i="7" s="1"/>
  <c r="AG694" i="7"/>
  <c r="AF713" i="7"/>
  <c r="AD682" i="7"/>
  <c r="AH682" i="7"/>
  <c r="AG681" i="7"/>
  <c r="AE671" i="7"/>
  <c r="AE681" i="7"/>
  <c r="AF741" i="7"/>
  <c r="AD671" i="7"/>
  <c r="AD741" i="7"/>
  <c r="AH684" i="7"/>
  <c r="AH1091" i="7"/>
  <c r="AD1052" i="7"/>
  <c r="AE1014" i="7"/>
  <c r="AE993" i="7"/>
  <c r="AF1042" i="7"/>
  <c r="AE1121" i="7"/>
  <c r="AH1113" i="7"/>
  <c r="AE713" i="7"/>
  <c r="AD694" i="7"/>
  <c r="AG713" i="7"/>
  <c r="AI682" i="7"/>
  <c r="AK682" i="7" s="1"/>
  <c r="AL682" i="7" s="1"/>
  <c r="AM682" i="7" s="1"/>
  <c r="AE741" i="7"/>
  <c r="AH681" i="7"/>
  <c r="AG729" i="7"/>
  <c r="AD729" i="7"/>
  <c r="AG684" i="7"/>
  <c r="AI674" i="7"/>
  <c r="AK674" i="7" s="1"/>
  <c r="AL674" i="7" s="1"/>
  <c r="AM674" i="7" s="1"/>
  <c r="AD684" i="7"/>
  <c r="AE674" i="7"/>
  <c r="AH694" i="7"/>
  <c r="AD713" i="7"/>
  <c r="AI681" i="7"/>
  <c r="AK681" i="7" s="1"/>
  <c r="AL681" i="7" s="1"/>
  <c r="AM681" i="7" s="1"/>
  <c r="AF682" i="7"/>
  <c r="AH741" i="7"/>
  <c r="AI714" i="7"/>
  <c r="AK714" i="7" s="1"/>
  <c r="AL714" i="7" s="1"/>
  <c r="AM714" i="7" s="1"/>
  <c r="AF714" i="7"/>
  <c r="AE742" i="7"/>
  <c r="AF685" i="7"/>
  <c r="AD730" i="7"/>
  <c r="AG730" i="7"/>
  <c r="AE729" i="7"/>
  <c r="AF729" i="7"/>
  <c r="AI1080" i="7"/>
  <c r="AK1080" i="7" s="1"/>
  <c r="AL1080" i="7" s="1"/>
  <c r="AM1080" i="7" s="1"/>
  <c r="AE1052" i="7"/>
  <c r="AI807" i="7"/>
  <c r="AK807" i="7" s="1"/>
  <c r="AL807" i="7" s="1"/>
  <c r="AM807" i="7" s="1"/>
  <c r="AF1080" i="7"/>
  <c r="AH1122" i="7"/>
  <c r="AF1062" i="7"/>
  <c r="AH1146" i="7"/>
  <c r="AF1088" i="7"/>
  <c r="AD1111" i="7"/>
  <c r="AE1132" i="7"/>
  <c r="AF1052" i="7"/>
  <c r="AI811" i="7"/>
  <c r="AK811" i="7" s="1"/>
  <c r="AL811" i="7" s="1"/>
  <c r="AM811" i="7" s="1"/>
  <c r="AD1109" i="7"/>
  <c r="AF763" i="7"/>
  <c r="AE822" i="7"/>
  <c r="AF775" i="7"/>
  <c r="AI775" i="7"/>
  <c r="AK775" i="7" s="1"/>
  <c r="AL775" i="7" s="1"/>
  <c r="AM775" i="7" s="1"/>
  <c r="AI839" i="7"/>
  <c r="AK839" i="7" s="1"/>
  <c r="AL839" i="7" s="1"/>
  <c r="AM839" i="7" s="1"/>
  <c r="AD830" i="7"/>
  <c r="AH1080" i="7"/>
  <c r="AH1069" i="7"/>
  <c r="AF696" i="7"/>
  <c r="AD696" i="7"/>
  <c r="AI1146" i="7"/>
  <c r="AK1146" i="7" s="1"/>
  <c r="AL1146" i="7" s="1"/>
  <c r="AM1146" i="7" s="1"/>
  <c r="AD1070" i="7"/>
  <c r="AG1141" i="7"/>
  <c r="AF1148" i="7"/>
  <c r="AF1091" i="7"/>
  <c r="AG1132" i="7"/>
  <c r="AE763" i="7"/>
  <c r="AI1084" i="7"/>
  <c r="AK1084" i="7" s="1"/>
  <c r="AL1084" i="7" s="1"/>
  <c r="AM1084" i="7" s="1"/>
  <c r="AD1080" i="7"/>
  <c r="AE1109" i="7"/>
  <c r="AF1141" i="7"/>
  <c r="AG1070" i="7"/>
  <c r="AF1115" i="7"/>
  <c r="AH1030" i="7"/>
  <c r="AF1132" i="7"/>
  <c r="AI1148" i="7"/>
  <c r="AK1148" i="7" s="1"/>
  <c r="AL1148" i="7" s="1"/>
  <c r="AM1148" i="7" s="1"/>
  <c r="AG1348" i="7"/>
  <c r="AE1288" i="7"/>
  <c r="AI1111" i="7"/>
  <c r="AK1111" i="7" s="1"/>
  <c r="AL1111" i="7" s="1"/>
  <c r="AM1111" i="7" s="1"/>
  <c r="AG1107" i="7"/>
  <c r="AE1113" i="7"/>
  <c r="AF1259" i="7"/>
  <c r="AF811" i="7"/>
  <c r="AG1109" i="7"/>
  <c r="AD775" i="7"/>
  <c r="AE802" i="7"/>
  <c r="AI829" i="7"/>
  <c r="AK829" i="7" s="1"/>
  <c r="AL829" i="7" s="1"/>
  <c r="AM829" i="7" s="1"/>
  <c r="AH851" i="7"/>
  <c r="AF807" i="7"/>
  <c r="AI830" i="7"/>
  <c r="AK830" i="7" s="1"/>
  <c r="AL830" i="7" s="1"/>
  <c r="AM830" i="7" s="1"/>
  <c r="AH1084" i="7"/>
  <c r="AD1133" i="7"/>
  <c r="AD1087" i="7"/>
  <c r="AG696" i="7"/>
  <c r="AD1102" i="7"/>
  <c r="AD1125" i="7"/>
  <c r="AI1120" i="7"/>
  <c r="AK1120" i="7" s="1"/>
  <c r="AL1120" i="7" s="1"/>
  <c r="AM1120" i="7" s="1"/>
  <c r="AF1105" i="7"/>
  <c r="AE1122" i="7"/>
  <c r="AF969" i="7"/>
  <c r="AD1042" i="7"/>
  <c r="AG1091" i="7"/>
  <c r="AD986" i="7"/>
  <c r="AD1148" i="7"/>
  <c r="AH1111" i="7"/>
  <c r="AE1148" i="7"/>
  <c r="AI1132" i="7"/>
  <c r="AK1132" i="7" s="1"/>
  <c r="AL1132" i="7" s="1"/>
  <c r="AM1132" i="7" s="1"/>
  <c r="AF1107" i="7"/>
  <c r="AE1102" i="7"/>
  <c r="AD1113" i="7"/>
  <c r="AF1102" i="7"/>
  <c r="AI1105" i="7"/>
  <c r="AK1105" i="7" s="1"/>
  <c r="AL1105" i="7" s="1"/>
  <c r="AM1105" i="7" s="1"/>
  <c r="AG763" i="7"/>
  <c r="AH763" i="7"/>
  <c r="AH822" i="7"/>
  <c r="AG779" i="7"/>
  <c r="AG807" i="7"/>
  <c r="AF770" i="7"/>
  <c r="AG1080" i="7"/>
  <c r="AD879" i="7"/>
  <c r="AH1107" i="7"/>
  <c r="AI1091" i="7"/>
  <c r="AK1091" i="7" s="1"/>
  <c r="AL1091" i="7" s="1"/>
  <c r="AM1091" i="7" s="1"/>
  <c r="AG879" i="7"/>
  <c r="AE879" i="7"/>
  <c r="AH1132" i="7"/>
  <c r="AI1102" i="7"/>
  <c r="AK1102" i="7" s="1"/>
  <c r="AL1102" i="7" s="1"/>
  <c r="AM1102" i="7" s="1"/>
  <c r="AI1052" i="7"/>
  <c r="AK1052" i="7" s="1"/>
  <c r="AL1052" i="7" s="1"/>
  <c r="AM1052" i="7" s="1"/>
  <c r="AF1121" i="7"/>
  <c r="AD1091" i="7"/>
  <c r="AE1107" i="7"/>
  <c r="AF1041" i="7"/>
  <c r="AI985" i="7"/>
  <c r="AK985" i="7" s="1"/>
  <c r="AL985" i="7" s="1"/>
  <c r="AM985" i="7" s="1"/>
  <c r="AI1113" i="7"/>
  <c r="AK1113" i="7" s="1"/>
  <c r="AL1113" i="7" s="1"/>
  <c r="AM1113" i="7" s="1"/>
  <c r="AI1107" i="7"/>
  <c r="AK1107" i="7" s="1"/>
  <c r="AL1107" i="7" s="1"/>
  <c r="AM1107" i="7" s="1"/>
  <c r="AF1111" i="7"/>
  <c r="AG1148" i="7"/>
  <c r="AG1052" i="7"/>
  <c r="AG1102" i="7"/>
  <c r="AE1111" i="7"/>
  <c r="AI763" i="7"/>
  <c r="AK763" i="7" s="1"/>
  <c r="AL763" i="7" s="1"/>
  <c r="AM763" i="7" s="1"/>
  <c r="AH779" i="7"/>
  <c r="AD779" i="7"/>
  <c r="AE829" i="7"/>
  <c r="AH807" i="7"/>
  <c r="AG1335" i="7"/>
  <c r="AI879" i="7"/>
  <c r="AK879" i="7" s="1"/>
  <c r="AL879" i="7" s="1"/>
  <c r="AM879" i="7" s="1"/>
  <c r="AF879" i="7"/>
  <c r="AD1190" i="7"/>
  <c r="AH1190" i="7"/>
  <c r="AF1083" i="7"/>
  <c r="AD918" i="7"/>
  <c r="AH1078" i="7"/>
  <c r="AI1098" i="7"/>
  <c r="AK1098" i="7" s="1"/>
  <c r="AL1098" i="7" s="1"/>
  <c r="AM1098" i="7" s="1"/>
  <c r="AD821" i="7"/>
  <c r="AD769" i="7"/>
  <c r="AG1083" i="7"/>
  <c r="AG1098" i="7"/>
  <c r="AE821" i="7"/>
  <c r="AH1215" i="7"/>
  <c r="AD1096" i="7"/>
  <c r="AF1098" i="7"/>
  <c r="AG1119" i="7"/>
  <c r="AF821" i="7"/>
  <c r="AG1096" i="7"/>
  <c r="AF1190" i="7"/>
  <c r="AE1096" i="7"/>
  <c r="AD1098" i="7"/>
  <c r="AH1083" i="7"/>
  <c r="AH1119" i="7"/>
  <c r="AF994" i="7"/>
  <c r="AE990" i="7"/>
  <c r="AH1098" i="7"/>
  <c r="AE1092" i="7"/>
  <c r="AH821" i="7"/>
  <c r="AH1096" i="7"/>
  <c r="AG946" i="7"/>
  <c r="AI946" i="7"/>
  <c r="AK946" i="7" s="1"/>
  <c r="AL946" i="7" s="1"/>
  <c r="AM946" i="7" s="1"/>
  <c r="AD946" i="7"/>
  <c r="AD1119" i="7"/>
  <c r="AH946" i="7"/>
  <c r="AG821" i="7"/>
  <c r="AE1083" i="7"/>
  <c r="AG1215" i="7"/>
  <c r="AH1225" i="7"/>
  <c r="AG928" i="7"/>
  <c r="AI1215" i="7"/>
  <c r="AK1215" i="7" s="1"/>
  <c r="AL1215" i="7" s="1"/>
  <c r="AM1215" i="7" s="1"/>
  <c r="AE781" i="7"/>
  <c r="AD1296" i="7"/>
  <c r="AI1158" i="7"/>
  <c r="AK1158" i="7" s="1"/>
  <c r="AL1158" i="7" s="1"/>
  <c r="AM1158" i="7" s="1"/>
  <c r="AE1151" i="7"/>
  <c r="AH1048" i="7"/>
  <c r="AF761" i="7"/>
  <c r="AF1174" i="7"/>
  <c r="AD1047" i="7"/>
  <c r="AE928" i="7"/>
  <c r="AD1165" i="7"/>
  <c r="AH1046" i="7"/>
  <c r="AE1215" i="7"/>
  <c r="AE1226" i="7"/>
  <c r="AF1007" i="7"/>
  <c r="AD1156" i="7"/>
  <c r="AH973" i="7"/>
  <c r="AI779" i="7"/>
  <c r="AK779" i="7" s="1"/>
  <c r="AL779" i="7" s="1"/>
  <c r="AM779" i="7" s="1"/>
  <c r="AH1319" i="7"/>
  <c r="AH1097" i="7"/>
  <c r="AD1115" i="7"/>
  <c r="AI865" i="7"/>
  <c r="AK865" i="7" s="1"/>
  <c r="AL865" i="7" s="1"/>
  <c r="AM865" i="7" s="1"/>
  <c r="AG1084" i="7"/>
  <c r="AE1087" i="7"/>
  <c r="AI1109" i="7"/>
  <c r="AK1109" i="7" s="1"/>
  <c r="AL1109" i="7" s="1"/>
  <c r="AM1109" i="7" s="1"/>
  <c r="AD1078" i="7"/>
  <c r="AF1097" i="7"/>
  <c r="AF865" i="7"/>
  <c r="AG1094" i="7"/>
  <c r="AE811" i="7"/>
  <c r="AH811" i="7"/>
  <c r="AH1109" i="7"/>
  <c r="AH802" i="7"/>
  <c r="AF802" i="7"/>
  <c r="AG851" i="7"/>
  <c r="AE851" i="7"/>
  <c r="AE830" i="7"/>
  <c r="AD1084" i="7"/>
  <c r="AH1133" i="7"/>
  <c r="AI1087" i="7"/>
  <c r="AK1087" i="7" s="1"/>
  <c r="AL1087" i="7" s="1"/>
  <c r="AM1087" i="7" s="1"/>
  <c r="AG1069" i="7"/>
  <c r="AG1146" i="7"/>
  <c r="AH1125" i="7"/>
  <c r="AH1141" i="7"/>
  <c r="AG1097" i="7"/>
  <c r="AG1115" i="7"/>
  <c r="AE1317" i="7"/>
  <c r="AD1146" i="7"/>
  <c r="AI1125" i="7"/>
  <c r="AK1125" i="7" s="1"/>
  <c r="AL1125" i="7" s="1"/>
  <c r="AM1125" i="7" s="1"/>
  <c r="AE1141" i="7"/>
  <c r="AI1088" i="7"/>
  <c r="AK1088" i="7" s="1"/>
  <c r="AL1088" i="7" s="1"/>
  <c r="AM1088" i="7" s="1"/>
  <c r="AI1097" i="7"/>
  <c r="AK1097" i="7" s="1"/>
  <c r="AL1097" i="7" s="1"/>
  <c r="AM1097" i="7" s="1"/>
  <c r="AI1115" i="7"/>
  <c r="AK1115" i="7" s="1"/>
  <c r="AL1115" i="7" s="1"/>
  <c r="AM1115" i="7" s="1"/>
  <c r="AE865" i="7"/>
  <c r="AI1133" i="7"/>
  <c r="AK1133" i="7" s="1"/>
  <c r="AL1133" i="7" s="1"/>
  <c r="AM1133" i="7" s="1"/>
  <c r="AE1069" i="7"/>
  <c r="AF1146" i="7"/>
  <c r="AE1125" i="7"/>
  <c r="AH1088" i="7"/>
  <c r="AD811" i="7"/>
  <c r="AD851" i="7"/>
  <c r="AH830" i="7"/>
  <c r="AD1088" i="7"/>
  <c r="AE1105" i="7"/>
  <c r="AG1122" i="7"/>
  <c r="AI1122" i="7"/>
  <c r="AK1122" i="7" s="1"/>
  <c r="AL1122" i="7" s="1"/>
  <c r="AM1122" i="7" s="1"/>
  <c r="AG1029" i="7"/>
  <c r="AI1121" i="7"/>
  <c r="AK1121" i="7" s="1"/>
  <c r="AL1121" i="7" s="1"/>
  <c r="AM1121" i="7" s="1"/>
  <c r="AG994" i="7"/>
  <c r="AG1017" i="7"/>
  <c r="AD985" i="7"/>
  <c r="AI1008" i="7"/>
  <c r="AK1008" i="7" s="1"/>
  <c r="AL1008" i="7" s="1"/>
  <c r="AM1008" i="7" s="1"/>
  <c r="AH1105" i="7"/>
  <c r="AF822" i="7"/>
  <c r="AG829" i="7"/>
  <c r="AF829" i="7"/>
  <c r="AE770" i="7"/>
  <c r="AG768" i="7"/>
  <c r="AE792" i="7"/>
  <c r="AG813" i="7"/>
  <c r="AI992" i="7"/>
  <c r="AK992" i="7" s="1"/>
  <c r="AL992" i="7" s="1"/>
  <c r="AM992" i="7" s="1"/>
  <c r="AG969" i="7"/>
  <c r="AI1029" i="7"/>
  <c r="AK1029" i="7" s="1"/>
  <c r="AL1029" i="7" s="1"/>
  <c r="AM1029" i="7" s="1"/>
  <c r="AF1050" i="7"/>
  <c r="AH1121" i="7"/>
  <c r="AG1008" i="7"/>
  <c r="AH1170" i="7"/>
  <c r="AG1105" i="7"/>
  <c r="AG822" i="7"/>
  <c r="AH829" i="7"/>
  <c r="AH770" i="7"/>
  <c r="AG770" i="7"/>
  <c r="AI840" i="7"/>
  <c r="AK840" i="7" s="1"/>
  <c r="AL840" i="7" s="1"/>
  <c r="AM840" i="7" s="1"/>
  <c r="AG1121" i="7"/>
  <c r="AI822" i="7"/>
  <c r="AK822" i="7" s="1"/>
  <c r="AL822" i="7" s="1"/>
  <c r="AM822" i="7" s="1"/>
  <c r="AI770" i="7"/>
  <c r="AK770" i="7" s="1"/>
  <c r="AL770" i="7" s="1"/>
  <c r="AM770" i="7" s="1"/>
  <c r="AG1227" i="7"/>
  <c r="AD1234" i="7"/>
  <c r="AI1092" i="7"/>
  <c r="AK1092" i="7" s="1"/>
  <c r="AL1092" i="7" s="1"/>
  <c r="AM1092" i="7" s="1"/>
  <c r="AD1021" i="7"/>
  <c r="AI1009" i="7"/>
  <c r="AK1009" i="7" s="1"/>
  <c r="AL1009" i="7" s="1"/>
  <c r="AM1009" i="7" s="1"/>
  <c r="AI1123" i="7"/>
  <c r="AK1123" i="7" s="1"/>
  <c r="AL1123" i="7" s="1"/>
  <c r="AM1123" i="7" s="1"/>
  <c r="AH803" i="7"/>
  <c r="AG997" i="7"/>
  <c r="AF961" i="7"/>
  <c r="AD1036" i="7"/>
  <c r="AF1024" i="7"/>
  <c r="AD781" i="7"/>
  <c r="AF838" i="7"/>
  <c r="AD1011" i="7"/>
  <c r="AE1311" i="7"/>
  <c r="AD765" i="7"/>
  <c r="AH777" i="7"/>
  <c r="AG1092" i="7"/>
  <c r="AE904" i="7"/>
  <c r="AF769" i="7"/>
  <c r="AI1065" i="7"/>
  <c r="AK1065" i="7" s="1"/>
  <c r="AL1065" i="7" s="1"/>
  <c r="AM1065" i="7" s="1"/>
  <c r="AF777" i="7"/>
  <c r="AF781" i="7"/>
  <c r="AI719" i="7"/>
  <c r="AK719" i="7" s="1"/>
  <c r="AL719" i="7" s="1"/>
  <c r="AM719" i="7" s="1"/>
  <c r="AD762" i="7"/>
  <c r="AD841" i="7"/>
  <c r="AI786" i="7"/>
  <c r="AK786" i="7" s="1"/>
  <c r="AL786" i="7" s="1"/>
  <c r="AM786" i="7" s="1"/>
  <c r="AG771" i="7"/>
  <c r="AG786" i="7"/>
  <c r="AD963" i="7"/>
  <c r="AE761" i="7"/>
  <c r="AG1024" i="7"/>
  <c r="AH1130" i="7"/>
  <c r="AH1086" i="7"/>
  <c r="AI769" i="7"/>
  <c r="AK769" i="7" s="1"/>
  <c r="AL769" i="7" s="1"/>
  <c r="AM769" i="7" s="1"/>
  <c r="AF762" i="7"/>
  <c r="AF1021" i="7"/>
  <c r="AF1049" i="7"/>
  <c r="AG838" i="7"/>
  <c r="AD997" i="7"/>
  <c r="AI961" i="7"/>
  <c r="AK961" i="7" s="1"/>
  <c r="AL961" i="7" s="1"/>
  <c r="AM961" i="7" s="1"/>
  <c r="AD966" i="7"/>
  <c r="AI974" i="7"/>
  <c r="AK974" i="7" s="1"/>
  <c r="AL974" i="7" s="1"/>
  <c r="AM974" i="7" s="1"/>
  <c r="AF803" i="7"/>
  <c r="AI765" i="7"/>
  <c r="AK765" i="7" s="1"/>
  <c r="AL765" i="7" s="1"/>
  <c r="AM765" i="7" s="1"/>
  <c r="AD1149" i="7"/>
  <c r="AD1092" i="7"/>
  <c r="AG996" i="7"/>
  <c r="AF1100" i="7"/>
  <c r="AF765" i="7"/>
  <c r="AF1131" i="7"/>
  <c r="AF966" i="7"/>
  <c r="AF1046" i="7"/>
  <c r="AG761" i="7"/>
  <c r="AF1063" i="7"/>
  <c r="AG1137" i="7"/>
  <c r="AD991" i="7"/>
  <c r="AD803" i="7"/>
  <c r="AE838" i="7"/>
  <c r="AH769" i="7"/>
  <c r="AE769" i="7"/>
  <c r="AG765" i="7"/>
  <c r="AF719" i="7"/>
  <c r="AI841" i="7"/>
  <c r="AK841" i="7" s="1"/>
  <c r="AL841" i="7" s="1"/>
  <c r="AM841" i="7" s="1"/>
  <c r="AF752" i="7"/>
  <c r="AI752" i="7"/>
  <c r="AK752" i="7" s="1"/>
  <c r="AL752" i="7" s="1"/>
  <c r="AM752" i="7" s="1"/>
  <c r="AF668" i="7"/>
  <c r="AE668" i="7"/>
  <c r="AG668" i="7"/>
  <c r="AF767" i="7"/>
  <c r="AH767" i="7"/>
  <c r="AE767" i="7"/>
  <c r="AG767" i="7"/>
  <c r="AE795" i="7"/>
  <c r="AD795" i="7"/>
  <c r="AG795" i="7"/>
  <c r="AI795" i="7"/>
  <c r="AK795" i="7" s="1"/>
  <c r="AL795" i="7" s="1"/>
  <c r="AM795" i="7" s="1"/>
  <c r="AI1043" i="7"/>
  <c r="AK1043" i="7" s="1"/>
  <c r="AL1043" i="7" s="1"/>
  <c r="AM1043" i="7" s="1"/>
  <c r="AD1043" i="7"/>
  <c r="AH1043" i="7"/>
  <c r="AF1043" i="7"/>
  <c r="AF1016" i="7"/>
  <c r="AH1016" i="7"/>
  <c r="AE1016" i="7"/>
  <c r="AD1016" i="7"/>
  <c r="AG1016" i="7"/>
  <c r="AE1002" i="7"/>
  <c r="AD1002" i="7"/>
  <c r="AF1002" i="7"/>
  <c r="AG1002" i="7"/>
  <c r="AE1322" i="7"/>
  <c r="AG1322" i="7"/>
  <c r="AF1322" i="7"/>
  <c r="AI1322" i="7"/>
  <c r="AK1322" i="7" s="1"/>
  <c r="AL1322" i="7" s="1"/>
  <c r="AM1322" i="7" s="1"/>
  <c r="AH1322" i="7"/>
  <c r="AE1278" i="7"/>
  <c r="AF1278" i="7"/>
  <c r="AI1278" i="7"/>
  <c r="AK1278" i="7" s="1"/>
  <c r="AL1278" i="7" s="1"/>
  <c r="AM1278" i="7" s="1"/>
  <c r="AD1278" i="7"/>
  <c r="AG1278" i="7"/>
  <c r="AF1316" i="7"/>
  <c r="AE1316" i="7"/>
  <c r="AI1316" i="7"/>
  <c r="AK1316" i="7" s="1"/>
  <c r="AL1316" i="7" s="1"/>
  <c r="AM1316" i="7" s="1"/>
  <c r="AD1316" i="7"/>
  <c r="AI1142" i="7"/>
  <c r="AK1142" i="7" s="1"/>
  <c r="AL1142" i="7" s="1"/>
  <c r="AM1142" i="7" s="1"/>
  <c r="AG1142" i="7"/>
  <c r="AE1103" i="7"/>
  <c r="AH1103" i="7"/>
  <c r="AG1103" i="7"/>
  <c r="AE1050" i="7"/>
  <c r="AF1017" i="7"/>
  <c r="AH1008" i="7"/>
  <c r="AH1002" i="7"/>
  <c r="AG772" i="7"/>
  <c r="AE793" i="7"/>
  <c r="AD668" i="7"/>
  <c r="AH795" i="7"/>
  <c r="AF795" i="7"/>
  <c r="AG827" i="7"/>
  <c r="AF827" i="7"/>
  <c r="AD827" i="7"/>
  <c r="AI827" i="7"/>
  <c r="AK827" i="7" s="1"/>
  <c r="AL827" i="7" s="1"/>
  <c r="AM827" i="7" s="1"/>
  <c r="AH808" i="7"/>
  <c r="AD808" i="7"/>
  <c r="AF808" i="7"/>
  <c r="AF800" i="7"/>
  <c r="AE800" i="7"/>
  <c r="AD800" i="7"/>
  <c r="AI800" i="7"/>
  <c r="AK800" i="7" s="1"/>
  <c r="AL800" i="7" s="1"/>
  <c r="AM800" i="7" s="1"/>
  <c r="AH800" i="7"/>
  <c r="AI823" i="7"/>
  <c r="AK823" i="7" s="1"/>
  <c r="AL823" i="7" s="1"/>
  <c r="AM823" i="7" s="1"/>
  <c r="AG823" i="7"/>
  <c r="AF823" i="7"/>
  <c r="AH823" i="7"/>
  <c r="AD823" i="7"/>
  <c r="AG793" i="7"/>
  <c r="AD793" i="7"/>
  <c r="AH793" i="7"/>
  <c r="AI793" i="7"/>
  <c r="AK793" i="7" s="1"/>
  <c r="AL793" i="7" s="1"/>
  <c r="AM793" i="7" s="1"/>
  <c r="AD1037" i="7"/>
  <c r="AH1037" i="7"/>
  <c r="AG1037" i="7"/>
  <c r="AI1037" i="7"/>
  <c r="AK1037" i="7" s="1"/>
  <c r="AL1037" i="7" s="1"/>
  <c r="AM1037" i="7" s="1"/>
  <c r="AI952" i="7"/>
  <c r="AK952" i="7" s="1"/>
  <c r="AL952" i="7" s="1"/>
  <c r="AM952" i="7" s="1"/>
  <c r="AD952" i="7"/>
  <c r="AF952" i="7"/>
  <c r="AE952" i="7"/>
  <c r="AG952" i="7"/>
  <c r="AG972" i="7"/>
  <c r="AH972" i="7"/>
  <c r="AE972" i="7"/>
  <c r="AD972" i="7"/>
  <c r="AE958" i="7"/>
  <c r="AH958" i="7"/>
  <c r="AI958" i="7"/>
  <c r="AK958" i="7" s="1"/>
  <c r="AL958" i="7" s="1"/>
  <c r="AM958" i="7" s="1"/>
  <c r="AG958" i="7"/>
  <c r="AE1342" i="7"/>
  <c r="AG1342" i="7"/>
  <c r="AD1342" i="7"/>
  <c r="AF1342" i="7"/>
  <c r="AH1342" i="7"/>
  <c r="AI1342" i="7"/>
  <c r="AK1342" i="7" s="1"/>
  <c r="AL1342" i="7" s="1"/>
  <c r="AM1342" i="7" s="1"/>
  <c r="AH1287" i="7"/>
  <c r="AF1287" i="7"/>
  <c r="AD1287" i="7"/>
  <c r="AE1287" i="7"/>
  <c r="AH1308" i="7"/>
  <c r="AE1308" i="7"/>
  <c r="AI1308" i="7"/>
  <c r="AK1308" i="7" s="1"/>
  <c r="AL1308" i="7" s="1"/>
  <c r="AM1308" i="7" s="1"/>
  <c r="AG1308" i="7"/>
  <c r="AD1308" i="7"/>
  <c r="AE1310" i="7"/>
  <c r="AI1310" i="7"/>
  <c r="AK1310" i="7" s="1"/>
  <c r="AL1310" i="7" s="1"/>
  <c r="AM1310" i="7" s="1"/>
  <c r="AG1310" i="7"/>
  <c r="AD1310" i="7"/>
  <c r="AI1339" i="7"/>
  <c r="AK1339" i="7" s="1"/>
  <c r="AL1339" i="7" s="1"/>
  <c r="AM1339" i="7" s="1"/>
  <c r="AG1339" i="7"/>
  <c r="AI1313" i="7"/>
  <c r="AK1313" i="7" s="1"/>
  <c r="AL1313" i="7" s="1"/>
  <c r="AM1313" i="7" s="1"/>
  <c r="AF1313" i="7"/>
  <c r="AG1313" i="7"/>
  <c r="AF1281" i="7"/>
  <c r="AG1281" i="7"/>
  <c r="AD1281" i="7"/>
  <c r="AE1281" i="7"/>
  <c r="AH1281" i="7"/>
  <c r="AG1140" i="7"/>
  <c r="AI1140" i="7"/>
  <c r="AK1140" i="7" s="1"/>
  <c r="AL1140" i="7" s="1"/>
  <c r="AM1140" i="7" s="1"/>
  <c r="AH1140" i="7"/>
  <c r="AD1140" i="7"/>
  <c r="AE1140" i="7"/>
  <c r="AG1081" i="7"/>
  <c r="AD1081" i="7"/>
  <c r="AF1081" i="7"/>
  <c r="AH1081" i="7"/>
  <c r="AI1081" i="7"/>
  <c r="AK1081" i="7" s="1"/>
  <c r="AL1081" i="7" s="1"/>
  <c r="AM1081" i="7" s="1"/>
  <c r="AE924" i="7"/>
  <c r="AG924" i="7"/>
  <c r="AI924" i="7"/>
  <c r="AK924" i="7" s="1"/>
  <c r="AL924" i="7" s="1"/>
  <c r="AM924" i="7" s="1"/>
  <c r="AF924" i="7"/>
  <c r="AH924" i="7"/>
  <c r="AF1095" i="7"/>
  <c r="AH1095" i="7"/>
  <c r="AI1059" i="7"/>
  <c r="AK1059" i="7" s="1"/>
  <c r="AL1059" i="7" s="1"/>
  <c r="AM1059" i="7" s="1"/>
  <c r="AF1059" i="7"/>
  <c r="AG1059" i="7"/>
  <c r="AH1104" i="7"/>
  <c r="AF1104" i="7"/>
  <c r="AI1104" i="7"/>
  <c r="AK1104" i="7" s="1"/>
  <c r="AL1104" i="7" s="1"/>
  <c r="AM1104" i="7" s="1"/>
  <c r="AG1118" i="7"/>
  <c r="AF1118" i="7"/>
  <c r="AE1120" i="7"/>
  <c r="AD1120" i="7"/>
  <c r="AH1120" i="7"/>
  <c r="AD1055" i="7"/>
  <c r="AI1055" i="7"/>
  <c r="AK1055" i="7" s="1"/>
  <c r="AL1055" i="7" s="1"/>
  <c r="AM1055" i="7" s="1"/>
  <c r="AF1055" i="7"/>
  <c r="AF1103" i="7"/>
  <c r="AE992" i="7"/>
  <c r="AG992" i="7"/>
  <c r="AD969" i="7"/>
  <c r="AG1014" i="7"/>
  <c r="AI808" i="7"/>
  <c r="AK808" i="7" s="1"/>
  <c r="AL808" i="7" s="1"/>
  <c r="AM808" i="7" s="1"/>
  <c r="AH1112" i="7"/>
  <c r="AD1118" i="7"/>
  <c r="AE986" i="7"/>
  <c r="AH986" i="7"/>
  <c r="AD994" i="7"/>
  <c r="AH1017" i="7"/>
  <c r="AI1288" i="7"/>
  <c r="AK1288" i="7" s="1"/>
  <c r="AL1288" i="7" s="1"/>
  <c r="AM1288" i="7" s="1"/>
  <c r="AG1055" i="7"/>
  <c r="AD992" i="7"/>
  <c r="AI969" i="7"/>
  <c r="AK969" i="7" s="1"/>
  <c r="AL969" i="7" s="1"/>
  <c r="AM969" i="7" s="1"/>
  <c r="AI1014" i="7"/>
  <c r="AK1014" i="7" s="1"/>
  <c r="AL1014" i="7" s="1"/>
  <c r="AM1014" i="7" s="1"/>
  <c r="AH1014" i="7"/>
  <c r="AF993" i="7"/>
  <c r="AH993" i="7"/>
  <c r="AI1042" i="7"/>
  <c r="AK1042" i="7" s="1"/>
  <c r="AL1042" i="7" s="1"/>
  <c r="AM1042" i="7" s="1"/>
  <c r="AF1029" i="7"/>
  <c r="AG1050" i="7"/>
  <c r="AE1059" i="7"/>
  <c r="AE1118" i="7"/>
  <c r="AI986" i="7"/>
  <c r="AK986" i="7" s="1"/>
  <c r="AL986" i="7" s="1"/>
  <c r="AM986" i="7" s="1"/>
  <c r="AF986" i="7"/>
  <c r="AH994" i="7"/>
  <c r="AI994" i="7"/>
  <c r="AK994" i="7" s="1"/>
  <c r="AL994" i="7" s="1"/>
  <c r="AM994" i="7" s="1"/>
  <c r="AH1041" i="7"/>
  <c r="AE1041" i="7"/>
  <c r="AI1017" i="7"/>
  <c r="AK1017" i="7" s="1"/>
  <c r="AL1017" i="7" s="1"/>
  <c r="AM1017" i="7" s="1"/>
  <c r="AG985" i="7"/>
  <c r="AE985" i="7"/>
  <c r="AE1008" i="7"/>
  <c r="AE827" i="7"/>
  <c r="AE1043" i="7"/>
  <c r="AH1061" i="7"/>
  <c r="AE1339" i="7"/>
  <c r="AH1310" i="7"/>
  <c r="AG808" i="7"/>
  <c r="AI1287" i="7"/>
  <c r="AK1287" i="7" s="1"/>
  <c r="AL1287" i="7" s="1"/>
  <c r="AM1287" i="7" s="1"/>
  <c r="AI668" i="7"/>
  <c r="AK668" i="7" s="1"/>
  <c r="AL668" i="7" s="1"/>
  <c r="AM668" i="7" s="1"/>
  <c r="AG1287" i="7"/>
  <c r="AH1118" i="7"/>
  <c r="AH1278" i="7"/>
  <c r="AI767" i="7"/>
  <c r="AK767" i="7" s="1"/>
  <c r="AL767" i="7" s="1"/>
  <c r="AM767" i="7" s="1"/>
  <c r="AD772" i="7"/>
  <c r="AF772" i="7"/>
  <c r="AE772" i="7"/>
  <c r="AG846" i="7"/>
  <c r="AF846" i="7"/>
  <c r="AI794" i="7"/>
  <c r="AK794" i="7" s="1"/>
  <c r="AL794" i="7" s="1"/>
  <c r="AM794" i="7" s="1"/>
  <c r="AE794" i="7"/>
  <c r="AG794" i="7"/>
  <c r="AD794" i="7"/>
  <c r="AF755" i="7"/>
  <c r="AH755" i="7"/>
  <c r="AI755" i="7"/>
  <c r="AK755" i="7" s="1"/>
  <c r="AL755" i="7" s="1"/>
  <c r="AM755" i="7" s="1"/>
  <c r="AD755" i="7"/>
  <c r="AE755" i="7"/>
  <c r="AE764" i="7"/>
  <c r="AG764" i="7"/>
  <c r="AD764" i="7"/>
  <c r="AF764" i="7"/>
  <c r="AH764" i="7"/>
  <c r="AD1027" i="7"/>
  <c r="AF1027" i="7"/>
  <c r="AH1027" i="7"/>
  <c r="AG1027" i="7"/>
  <c r="AG1031" i="7"/>
  <c r="AD1031" i="7"/>
  <c r="AE1031" i="7"/>
  <c r="AH1031" i="7"/>
  <c r="AG1044" i="7"/>
  <c r="AD1044" i="7"/>
  <c r="AI1044" i="7"/>
  <c r="AK1044" i="7" s="1"/>
  <c r="AL1044" i="7" s="1"/>
  <c r="AM1044" i="7" s="1"/>
  <c r="AE1044" i="7"/>
  <c r="AG1000" i="7"/>
  <c r="AI1000" i="7"/>
  <c r="AK1000" i="7" s="1"/>
  <c r="AL1000" i="7" s="1"/>
  <c r="AM1000" i="7" s="1"/>
  <c r="AH1000" i="7"/>
  <c r="AE1000" i="7"/>
  <c r="AD1292" i="7"/>
  <c r="AE1292" i="7"/>
  <c r="AG1292" i="7"/>
  <c r="AH1292" i="7"/>
  <c r="AF1292" i="7"/>
  <c r="AG1263" i="7"/>
  <c r="AE1263" i="7"/>
  <c r="AF1263" i="7"/>
  <c r="AD1263" i="7"/>
  <c r="AH1263" i="7"/>
  <c r="AI1263" i="7"/>
  <c r="AK1263" i="7" s="1"/>
  <c r="AL1263" i="7" s="1"/>
  <c r="AM1263" i="7" s="1"/>
  <c r="AE1335" i="7"/>
  <c r="AD1335" i="7"/>
  <c r="AH1335" i="7"/>
  <c r="AF1335" i="7"/>
  <c r="AG1255" i="7"/>
  <c r="AH1255" i="7"/>
  <c r="AH1307" i="7"/>
  <c r="AI1307" i="7"/>
  <c r="AK1307" i="7" s="1"/>
  <c r="AL1307" i="7" s="1"/>
  <c r="AM1307" i="7" s="1"/>
  <c r="AG1307" i="7"/>
  <c r="AE1307" i="7"/>
  <c r="AD1307" i="7"/>
  <c r="AE1275" i="7"/>
  <c r="AF1275" i="7"/>
  <c r="AG1275" i="7"/>
  <c r="AI1275" i="7"/>
  <c r="AK1275" i="7" s="1"/>
  <c r="AL1275" i="7" s="1"/>
  <c r="AM1275" i="7" s="1"/>
  <c r="AH1275" i="7"/>
  <c r="AE1269" i="7"/>
  <c r="AH1269" i="7"/>
  <c r="AI1269" i="7"/>
  <c r="AK1269" i="7" s="1"/>
  <c r="AL1269" i="7" s="1"/>
  <c r="AM1269" i="7" s="1"/>
  <c r="AG1269" i="7"/>
  <c r="AD1269" i="7"/>
  <c r="AI1061" i="7"/>
  <c r="AK1061" i="7" s="1"/>
  <c r="AL1061" i="7" s="1"/>
  <c r="AM1061" i="7" s="1"/>
  <c r="AE1061" i="7"/>
  <c r="AD1061" i="7"/>
  <c r="AF1061" i="7"/>
  <c r="AD1054" i="7"/>
  <c r="AG1054" i="7"/>
  <c r="AF1054" i="7"/>
  <c r="AD1127" i="7"/>
  <c r="AE1127" i="7"/>
  <c r="AG834" i="7"/>
  <c r="AE834" i="7"/>
  <c r="AH834" i="7"/>
  <c r="AF834" i="7"/>
  <c r="AI834" i="7"/>
  <c r="AK834" i="7" s="1"/>
  <c r="AL834" i="7" s="1"/>
  <c r="AM834" i="7" s="1"/>
  <c r="AE1112" i="7"/>
  <c r="AG1112" i="7"/>
  <c r="AH871" i="7"/>
  <c r="AF871" i="7"/>
  <c r="AG871" i="7"/>
  <c r="AD871" i="7"/>
  <c r="AE871" i="7"/>
  <c r="AF1120" i="7"/>
  <c r="AI993" i="7"/>
  <c r="AK993" i="7" s="1"/>
  <c r="AL993" i="7" s="1"/>
  <c r="AM993" i="7" s="1"/>
  <c r="AD993" i="7"/>
  <c r="AE1042" i="7"/>
  <c r="AH1029" i="7"/>
  <c r="AD1029" i="7"/>
  <c r="AI1050" i="7"/>
  <c r="AK1050" i="7" s="1"/>
  <c r="AL1050" i="7" s="1"/>
  <c r="AM1050" i="7" s="1"/>
  <c r="AH1059" i="7"/>
  <c r="AG1104" i="7"/>
  <c r="AI1041" i="7"/>
  <c r="AK1041" i="7" s="1"/>
  <c r="AL1041" i="7" s="1"/>
  <c r="AM1041" i="7" s="1"/>
  <c r="AD1041" i="7"/>
  <c r="AF985" i="7"/>
  <c r="AD1008" i="7"/>
  <c r="AE1081" i="7"/>
  <c r="AF1037" i="7"/>
  <c r="AH952" i="7"/>
  <c r="AG1043" i="7"/>
  <c r="AI1027" i="7"/>
  <c r="AK1027" i="7" s="1"/>
  <c r="AL1027" i="7" s="1"/>
  <c r="AM1027" i="7" s="1"/>
  <c r="AD958" i="7"/>
  <c r="AG1120" i="7"/>
  <c r="AE1055" i="7"/>
  <c r="AF992" i="7"/>
  <c r="AH969" i="7"/>
  <c r="AD1014" i="7"/>
  <c r="AG1042" i="7"/>
  <c r="AD1050" i="7"/>
  <c r="AI1281" i="7"/>
  <c r="AK1281" i="7" s="1"/>
  <c r="AL1281" i="7" s="1"/>
  <c r="AM1281" i="7" s="1"/>
  <c r="AF794" i="7"/>
  <c r="AD1112" i="7"/>
  <c r="AE994" i="7"/>
  <c r="AD1017" i="7"/>
  <c r="AI772" i="7"/>
  <c r="AK772" i="7" s="1"/>
  <c r="AL772" i="7" s="1"/>
  <c r="AM772" i="7" s="1"/>
  <c r="AH794" i="7"/>
  <c r="AG752" i="7"/>
  <c r="AF1031" i="7"/>
  <c r="AH1127" i="7"/>
  <c r="AF1000" i="7"/>
  <c r="AF972" i="7"/>
  <c r="AH1044" i="7"/>
  <c r="AD1255" i="7"/>
  <c r="AF1307" i="7"/>
  <c r="AI1103" i="7"/>
  <c r="AK1103" i="7" s="1"/>
  <c r="AL1103" i="7" s="1"/>
  <c r="AM1103" i="7" s="1"/>
  <c r="AD752" i="7"/>
  <c r="AD924" i="7"/>
  <c r="AG800" i="7"/>
  <c r="AD767" i="7"/>
  <c r="AE1054" i="7"/>
  <c r="AI1172" i="7"/>
  <c r="AK1172" i="7" s="1"/>
  <c r="AL1172" i="7" s="1"/>
  <c r="AM1172" i="7" s="1"/>
  <c r="AF1172" i="7"/>
  <c r="AH1172" i="7"/>
  <c r="AF1193" i="7"/>
  <c r="AE1193" i="7"/>
  <c r="AI1243" i="7"/>
  <c r="AK1243" i="7" s="1"/>
  <c r="AL1243" i="7" s="1"/>
  <c r="AM1243" i="7" s="1"/>
  <c r="AE1243" i="7"/>
  <c r="AG1231" i="7"/>
  <c r="AH1231" i="7"/>
  <c r="AF1196" i="7"/>
  <c r="AH1196" i="7"/>
  <c r="AF1230" i="7"/>
  <c r="AH1230" i="7"/>
  <c r="AH1053" i="7"/>
  <c r="AD1053" i="7"/>
  <c r="AF1053" i="7"/>
  <c r="AE1136" i="7"/>
  <c r="AF1136" i="7"/>
  <c r="AD1117" i="7"/>
  <c r="AF1117" i="7"/>
  <c r="AG1117" i="7"/>
  <c r="AI1117" i="7"/>
  <c r="AK1117" i="7" s="1"/>
  <c r="AL1117" i="7" s="1"/>
  <c r="AM1117" i="7" s="1"/>
  <c r="AH1117" i="7"/>
  <c r="AI790" i="7"/>
  <c r="AK790" i="7" s="1"/>
  <c r="AL790" i="7" s="1"/>
  <c r="AM790" i="7" s="1"/>
  <c r="AF790" i="7"/>
  <c r="AE790" i="7"/>
  <c r="AD790" i="7"/>
  <c r="AE1124" i="7"/>
  <c r="AD1124" i="7"/>
  <c r="AF1124" i="7"/>
  <c r="AH1124" i="7"/>
  <c r="AE868" i="7"/>
  <c r="AI868" i="7"/>
  <c r="AK868" i="7" s="1"/>
  <c r="AL868" i="7" s="1"/>
  <c r="AM868" i="7" s="1"/>
  <c r="AD868" i="7"/>
  <c r="AH868" i="7"/>
  <c r="AG868" i="7"/>
  <c r="AF868" i="7"/>
  <c r="AE945" i="7"/>
  <c r="AG945" i="7"/>
  <c r="AI945" i="7"/>
  <c r="AK945" i="7" s="1"/>
  <c r="AL945" i="7" s="1"/>
  <c r="AM945" i="7" s="1"/>
  <c r="AD945" i="7"/>
  <c r="AH945" i="7"/>
  <c r="AF945" i="7"/>
  <c r="AG1085" i="7"/>
  <c r="AG1053" i="7"/>
  <c r="AI1230" i="7"/>
  <c r="AK1230" i="7" s="1"/>
  <c r="AL1230" i="7" s="1"/>
  <c r="AM1230" i="7" s="1"/>
  <c r="AH1203" i="7"/>
  <c r="AE1053" i="7"/>
  <c r="AE1085" i="7"/>
  <c r="AG1199" i="7"/>
  <c r="AH1136" i="7"/>
  <c r="AF955" i="7"/>
  <c r="AE955" i="7"/>
  <c r="AE998" i="7"/>
  <c r="AH971" i="7"/>
  <c r="AF971" i="7"/>
  <c r="AF1003" i="7"/>
  <c r="AH1028" i="7"/>
  <c r="AI1028" i="7"/>
  <c r="AK1028" i="7" s="1"/>
  <c r="AL1028" i="7" s="1"/>
  <c r="AM1028" i="7" s="1"/>
  <c r="AD1028" i="7"/>
  <c r="AD1020" i="7"/>
  <c r="AE987" i="7"/>
  <c r="AH987" i="7"/>
  <c r="AG1013" i="7"/>
  <c r="AH1013" i="7"/>
  <c r="AE1013" i="7"/>
  <c r="AG964" i="7"/>
  <c r="AF964" i="7"/>
  <c r="AE988" i="7"/>
  <c r="AF988" i="7"/>
  <c r="AI988" i="7"/>
  <c r="AK988" i="7" s="1"/>
  <c r="AL988" i="7" s="1"/>
  <c r="AM988" i="7" s="1"/>
  <c r="AH968" i="7"/>
  <c r="AE968" i="7"/>
  <c r="AH954" i="7"/>
  <c r="AD954" i="7"/>
  <c r="AH977" i="7"/>
  <c r="AE977" i="7"/>
  <c r="AF977" i="7"/>
  <c r="AD976" i="7"/>
  <c r="AE976" i="7"/>
  <c r="AG965" i="7"/>
  <c r="AD965" i="7"/>
  <c r="AE953" i="7"/>
  <c r="AF953" i="7"/>
  <c r="AF970" i="7"/>
  <c r="AG970" i="7"/>
  <c r="AI1272" i="7"/>
  <c r="AK1272" i="7" s="1"/>
  <c r="AL1272" i="7" s="1"/>
  <c r="AM1272" i="7" s="1"/>
  <c r="AF1272" i="7"/>
  <c r="AD1272" i="7"/>
  <c r="AE1346" i="7"/>
  <c r="AI1346" i="7"/>
  <c r="AK1346" i="7" s="1"/>
  <c r="AL1346" i="7" s="1"/>
  <c r="AM1346" i="7" s="1"/>
  <c r="AF1300" i="7"/>
  <c r="AE1300" i="7"/>
  <c r="AF1328" i="7"/>
  <c r="AE1328" i="7"/>
  <c r="AH1328" i="7"/>
  <c r="AD1331" i="7"/>
  <c r="AG1331" i="7"/>
  <c r="AG1285" i="7"/>
  <c r="AD1285" i="7"/>
  <c r="AF1285" i="7"/>
  <c r="AE1266" i="7"/>
  <c r="AD1266" i="7"/>
  <c r="AE1349" i="7"/>
  <c r="AD1349" i="7"/>
  <c r="AF1252" i="7"/>
  <c r="AD1252" i="7"/>
  <c r="AG1252" i="7"/>
  <c r="AI1325" i="7"/>
  <c r="AK1325" i="7" s="1"/>
  <c r="AL1325" i="7" s="1"/>
  <c r="AM1325" i="7" s="1"/>
  <c r="AE1341" i="7"/>
  <c r="AH1144" i="7"/>
  <c r="AD1144" i="7"/>
  <c r="AF1144" i="7"/>
  <c r="AE1144" i="7"/>
  <c r="AI1064" i="7"/>
  <c r="AK1064" i="7" s="1"/>
  <c r="AL1064" i="7" s="1"/>
  <c r="AM1064" i="7" s="1"/>
  <c r="AE1064" i="7"/>
  <c r="AG1064" i="7"/>
  <c r="AI1077" i="7"/>
  <c r="AK1077" i="7" s="1"/>
  <c r="AL1077" i="7" s="1"/>
  <c r="AM1077" i="7" s="1"/>
  <c r="AE1077" i="7"/>
  <c r="AF1077" i="7"/>
  <c r="AH1077" i="7"/>
  <c r="AG1101" i="7"/>
  <c r="AH1101" i="7"/>
  <c r="AE1101" i="7"/>
  <c r="AI1101" i="7"/>
  <c r="AK1101" i="7" s="1"/>
  <c r="AL1101" i="7" s="1"/>
  <c r="AM1101" i="7" s="1"/>
  <c r="AI1143" i="7"/>
  <c r="AK1143" i="7" s="1"/>
  <c r="AL1143" i="7" s="1"/>
  <c r="AM1143" i="7" s="1"/>
  <c r="AF1143" i="7"/>
  <c r="AG1143" i="7"/>
  <c r="AH1143" i="7"/>
  <c r="AD1099" i="7"/>
  <c r="AI1099" i="7"/>
  <c r="AK1099" i="7" s="1"/>
  <c r="AL1099" i="7" s="1"/>
  <c r="AM1099" i="7" s="1"/>
  <c r="AE979" i="7"/>
  <c r="AG979" i="7"/>
  <c r="AD979" i="7"/>
  <c r="AI979" i="7"/>
  <c r="AK979" i="7" s="1"/>
  <c r="AL979" i="7" s="1"/>
  <c r="AM979" i="7" s="1"/>
  <c r="AD1219" i="7"/>
  <c r="AG1219" i="7"/>
  <c r="AH1219" i="7"/>
  <c r="AH1240" i="7"/>
  <c r="AI1240" i="7"/>
  <c r="AK1240" i="7" s="1"/>
  <c r="AL1240" i="7" s="1"/>
  <c r="AM1240" i="7" s="1"/>
  <c r="AE1068" i="7"/>
  <c r="AH1068" i="7"/>
  <c r="AD1068" i="7"/>
  <c r="AI1068" i="7"/>
  <c r="AK1068" i="7" s="1"/>
  <c r="AL1068" i="7" s="1"/>
  <c r="AM1068" i="7" s="1"/>
  <c r="AD1240" i="7"/>
  <c r="AD1106" i="7"/>
  <c r="AG1172" i="7"/>
  <c r="AG1136" i="7"/>
  <c r="AI1242" i="7"/>
  <c r="AK1242" i="7" s="1"/>
  <c r="AL1242" i="7" s="1"/>
  <c r="AM1242" i="7" s="1"/>
  <c r="AI1073" i="7"/>
  <c r="AK1073" i="7" s="1"/>
  <c r="AL1073" i="7" s="1"/>
  <c r="AM1073" i="7" s="1"/>
  <c r="AI1347" i="7"/>
  <c r="AK1347" i="7" s="1"/>
  <c r="AL1347" i="7" s="1"/>
  <c r="AM1347" i="7" s="1"/>
  <c r="AG1124" i="7"/>
  <c r="AH1297" i="7"/>
  <c r="AE1143" i="7"/>
  <c r="AF1216" i="7"/>
  <c r="AG1216" i="7"/>
  <c r="AD1085" i="7"/>
  <c r="AI1085" i="7"/>
  <c r="AK1085" i="7" s="1"/>
  <c r="AL1085" i="7" s="1"/>
  <c r="AM1085" i="7" s="1"/>
  <c r="AH1085" i="7"/>
  <c r="AD1095" i="7"/>
  <c r="AI1095" i="7"/>
  <c r="AK1095" i="7" s="1"/>
  <c r="AL1095" i="7" s="1"/>
  <c r="AM1095" i="7" s="1"/>
  <c r="AG1095" i="7"/>
  <c r="AD1073" i="7"/>
  <c r="AG1073" i="7"/>
  <c r="AF1073" i="7"/>
  <c r="AE1073" i="7"/>
  <c r="AH937" i="7"/>
  <c r="AD937" i="7"/>
  <c r="AE937" i="7"/>
  <c r="AF937" i="7"/>
  <c r="AH1090" i="7"/>
  <c r="AD1090" i="7"/>
  <c r="AI1090" i="7"/>
  <c r="AK1090" i="7" s="1"/>
  <c r="AL1090" i="7" s="1"/>
  <c r="AM1090" i="7" s="1"/>
  <c r="AF1090" i="7"/>
  <c r="AF1149" i="7"/>
  <c r="AG1149" i="7"/>
  <c r="AI1149" i="7"/>
  <c r="AK1149" i="7" s="1"/>
  <c r="AL1149" i="7" s="1"/>
  <c r="AM1149" i="7" s="1"/>
  <c r="AG1106" i="7"/>
  <c r="AF1106" i="7"/>
  <c r="AH1106" i="7"/>
  <c r="AI1131" i="7"/>
  <c r="AK1131" i="7" s="1"/>
  <c r="AL1131" i="7" s="1"/>
  <c r="AM1131" i="7" s="1"/>
  <c r="AD1131" i="7"/>
  <c r="AG1131" i="7"/>
  <c r="AE1065" i="7"/>
  <c r="AF1065" i="7"/>
  <c r="AH1065" i="7"/>
  <c r="AD1065" i="7"/>
  <c r="AF1068" i="7"/>
  <c r="AI1196" i="7"/>
  <c r="AK1196" i="7" s="1"/>
  <c r="AL1196" i="7" s="1"/>
  <c r="AM1196" i="7" s="1"/>
  <c r="AE1106" i="7"/>
  <c r="AH1149" i="7"/>
  <c r="AE1117" i="7"/>
  <c r="AF1240" i="7"/>
  <c r="AH1131" i="7"/>
  <c r="AG1090" i="7"/>
  <c r="AD1136" i="7"/>
  <c r="AG790" i="7"/>
  <c r="AI937" i="7"/>
  <c r="AK937" i="7" s="1"/>
  <c r="AL937" i="7" s="1"/>
  <c r="AM937" i="7" s="1"/>
  <c r="AI1053" i="7"/>
  <c r="AK1053" i="7" s="1"/>
  <c r="AL1053" i="7" s="1"/>
  <c r="AM1053" i="7" s="1"/>
  <c r="AD1233" i="7"/>
  <c r="AG1233" i="7"/>
  <c r="AH1229" i="7"/>
  <c r="AI1229" i="7"/>
  <c r="AK1229" i="7" s="1"/>
  <c r="AL1229" i="7" s="1"/>
  <c r="AM1229" i="7" s="1"/>
  <c r="AI774" i="7"/>
  <c r="AK774" i="7" s="1"/>
  <c r="AL774" i="7" s="1"/>
  <c r="AM774" i="7" s="1"/>
  <c r="AH756" i="7"/>
  <c r="AD756" i="7"/>
  <c r="AD825" i="7"/>
  <c r="AF825" i="7"/>
  <c r="AD796" i="7"/>
  <c r="AE796" i="7"/>
  <c r="AF773" i="7"/>
  <c r="AE773" i="7"/>
  <c r="AG798" i="7"/>
  <c r="AI798" i="7"/>
  <c r="AK798" i="7" s="1"/>
  <c r="AL798" i="7" s="1"/>
  <c r="AM798" i="7" s="1"/>
  <c r="AF798" i="7"/>
  <c r="AI726" i="7"/>
  <c r="AK726" i="7" s="1"/>
  <c r="AL726" i="7" s="1"/>
  <c r="AM726" i="7" s="1"/>
  <c r="AH843" i="7"/>
  <c r="AG843" i="7"/>
  <c r="AG801" i="7"/>
  <c r="AE801" i="7"/>
  <c r="AD801" i="7"/>
  <c r="AE787" i="7"/>
  <c r="AH787" i="7"/>
  <c r="AD792" i="7"/>
  <c r="AH792" i="7"/>
  <c r="AF1101" i="7"/>
  <c r="AE1104" i="7"/>
  <c r="AI1112" i="7"/>
  <c r="AK1112" i="7" s="1"/>
  <c r="AL1112" i="7" s="1"/>
  <c r="AM1112" i="7" s="1"/>
  <c r="AI1118" i="7"/>
  <c r="AK1118" i="7" s="1"/>
  <c r="AL1118" i="7" s="1"/>
  <c r="AM1118" i="7" s="1"/>
  <c r="AD1059" i="7"/>
  <c r="AH865" i="7"/>
  <c r="AD865" i="7"/>
  <c r="AF1250" i="7"/>
  <c r="AI871" i="7"/>
  <c r="AK871" i="7" s="1"/>
  <c r="AL871" i="7" s="1"/>
  <c r="AM871" i="7" s="1"/>
  <c r="AI928" i="7"/>
  <c r="AK928" i="7" s="1"/>
  <c r="AL928" i="7" s="1"/>
  <c r="AM928" i="7" s="1"/>
  <c r="AD928" i="7"/>
  <c r="AH928" i="7"/>
  <c r="AF1177" i="7"/>
  <c r="AF1006" i="7"/>
  <c r="AH1211" i="7"/>
  <c r="AE803" i="7"/>
  <c r="AE765" i="7"/>
  <c r="AE1062" i="7"/>
  <c r="AG781" i="7"/>
  <c r="AI777" i="7"/>
  <c r="AK777" i="7" s="1"/>
  <c r="AL777" i="7" s="1"/>
  <c r="AM777" i="7" s="1"/>
  <c r="AI803" i="7"/>
  <c r="AK803" i="7" s="1"/>
  <c r="AL803" i="7" s="1"/>
  <c r="AM803" i="7" s="1"/>
  <c r="AD777" i="7"/>
  <c r="AH765" i="7"/>
  <c r="AH781" i="7"/>
  <c r="AG719" i="7"/>
  <c r="AH719" i="7"/>
  <c r="AE841" i="7"/>
  <c r="AI762" i="7"/>
  <c r="AK762" i="7" s="1"/>
  <c r="AL762" i="7" s="1"/>
  <c r="AM762" i="7" s="1"/>
  <c r="AG762" i="7"/>
  <c r="AD840" i="7"/>
  <c r="AH780" i="7"/>
  <c r="AH786" i="7"/>
  <c r="AF780" i="7"/>
  <c r="AH771" i="7"/>
  <c r="AE780" i="7"/>
  <c r="AE719" i="7"/>
  <c r="AF786" i="7"/>
  <c r="AD786" i="7"/>
  <c r="AD771" i="7"/>
  <c r="AG840" i="7"/>
  <c r="AI780" i="7"/>
  <c r="AK780" i="7" s="1"/>
  <c r="AL780" i="7" s="1"/>
  <c r="AM780" i="7" s="1"/>
  <c r="AF841" i="7"/>
  <c r="AI761" i="7"/>
  <c r="AK761" i="7" s="1"/>
  <c r="AL761" i="7" s="1"/>
  <c r="AM761" i="7" s="1"/>
  <c r="AI845" i="7"/>
  <c r="AK845" i="7" s="1"/>
  <c r="AL845" i="7" s="1"/>
  <c r="AM845" i="7" s="1"/>
  <c r="AD761" i="7"/>
  <c r="AF840" i="7"/>
  <c r="AH762" i="7"/>
  <c r="AG841" i="7"/>
  <c r="AF771" i="7"/>
  <c r="AE840" i="7"/>
  <c r="AG780" i="7"/>
  <c r="AE1224" i="7"/>
  <c r="AF1224" i="7"/>
  <c r="AH1169" i="7"/>
  <c r="AI1169" i="7"/>
  <c r="AK1169" i="7" s="1"/>
  <c r="AL1169" i="7" s="1"/>
  <c r="AM1169" i="7" s="1"/>
  <c r="AD1162" i="7"/>
  <c r="AG1162" i="7"/>
  <c r="AG1238" i="7"/>
  <c r="AI1238" i="7"/>
  <c r="AK1238" i="7" s="1"/>
  <c r="AL1238" i="7" s="1"/>
  <c r="AM1238" i="7" s="1"/>
  <c r="AE995" i="7"/>
  <c r="AF995" i="7"/>
  <c r="AD995" i="7"/>
  <c r="AI995" i="7"/>
  <c r="AK995" i="7" s="1"/>
  <c r="AL995" i="7" s="1"/>
  <c r="AM995" i="7" s="1"/>
  <c r="AH995" i="7"/>
  <c r="AG995" i="7"/>
  <c r="AG1012" i="7"/>
  <c r="AE1012" i="7"/>
  <c r="AI1012" i="7"/>
  <c r="AK1012" i="7" s="1"/>
  <c r="AL1012" i="7" s="1"/>
  <c r="AM1012" i="7" s="1"/>
  <c r="AD1012" i="7"/>
  <c r="AF1012" i="7"/>
  <c r="AG1004" i="7"/>
  <c r="AD1004" i="7"/>
  <c r="AH1004" i="7"/>
  <c r="AI1004" i="7"/>
  <c r="AK1004" i="7" s="1"/>
  <c r="AL1004" i="7" s="1"/>
  <c r="AM1004" i="7" s="1"/>
  <c r="AE1004" i="7"/>
  <c r="AF1004" i="7"/>
  <c r="AH1018" i="7"/>
  <c r="AI1018" i="7"/>
  <c r="AK1018" i="7" s="1"/>
  <c r="AL1018" i="7" s="1"/>
  <c r="AM1018" i="7" s="1"/>
  <c r="AF1018" i="7"/>
  <c r="AG1018" i="7"/>
  <c r="AG981" i="7"/>
  <c r="AF981" i="7"/>
  <c r="AD981" i="7"/>
  <c r="AI981" i="7"/>
  <c r="AK981" i="7" s="1"/>
  <c r="AL981" i="7" s="1"/>
  <c r="AM981" i="7" s="1"/>
  <c r="AE1010" i="7"/>
  <c r="AD1010" i="7"/>
  <c r="AG1010" i="7"/>
  <c r="AH1010" i="7"/>
  <c r="AF1010" i="7"/>
  <c r="AG999" i="7"/>
  <c r="AD999" i="7"/>
  <c r="AE999" i="7"/>
  <c r="AH999" i="7"/>
  <c r="AF975" i="7"/>
  <c r="AH975" i="7"/>
  <c r="AD975" i="7"/>
  <c r="AE975" i="7"/>
  <c r="AG975" i="7"/>
  <c r="AD1040" i="7"/>
  <c r="AH1040" i="7"/>
  <c r="AG1040" i="7"/>
  <c r="AI1040" i="7"/>
  <c r="AK1040" i="7" s="1"/>
  <c r="AL1040" i="7" s="1"/>
  <c r="AM1040" i="7" s="1"/>
  <c r="AE1040" i="7"/>
  <c r="AF1344" i="7"/>
  <c r="AD1344" i="7"/>
  <c r="AI1344" i="7"/>
  <c r="AK1344" i="7" s="1"/>
  <c r="AL1344" i="7" s="1"/>
  <c r="AM1344" i="7" s="1"/>
  <c r="AE1344" i="7"/>
  <c r="AG1344" i="7"/>
  <c r="AH1344" i="7"/>
  <c r="AF999" i="7"/>
  <c r="AD967" i="7"/>
  <c r="AE981" i="7"/>
  <c r="AD1018" i="7"/>
  <c r="AF1176" i="7"/>
  <c r="AH1176" i="7"/>
  <c r="AD1176" i="7"/>
  <c r="AH978" i="7"/>
  <c r="AD978" i="7"/>
  <c r="AG978" i="7"/>
  <c r="AI978" i="7"/>
  <c r="AK978" i="7" s="1"/>
  <c r="AL978" i="7" s="1"/>
  <c r="AM978" i="7" s="1"/>
  <c r="AF978" i="7"/>
  <c r="AE978" i="7"/>
  <c r="AI1022" i="7"/>
  <c r="AK1022" i="7" s="1"/>
  <c r="AL1022" i="7" s="1"/>
  <c r="AM1022" i="7" s="1"/>
  <c r="AH1022" i="7"/>
  <c r="AE1022" i="7"/>
  <c r="AD1022" i="7"/>
  <c r="AG1022" i="7"/>
  <c r="AE989" i="7"/>
  <c r="AG989" i="7"/>
  <c r="AH989" i="7"/>
  <c r="AF989" i="7"/>
  <c r="AD989" i="7"/>
  <c r="AE1030" i="7"/>
  <c r="AG1030" i="7"/>
  <c r="AD1030" i="7"/>
  <c r="AI1030" i="7"/>
  <c r="AK1030" i="7" s="1"/>
  <c r="AL1030" i="7" s="1"/>
  <c r="AM1030" i="7" s="1"/>
  <c r="AF1030" i="7"/>
  <c r="AD1051" i="7"/>
  <c r="AH1051" i="7"/>
  <c r="AF1051" i="7"/>
  <c r="AG1051" i="7"/>
  <c r="AH1025" i="7"/>
  <c r="AI1025" i="7"/>
  <c r="AK1025" i="7" s="1"/>
  <c r="AL1025" i="7" s="1"/>
  <c r="AM1025" i="7" s="1"/>
  <c r="AD1025" i="7"/>
  <c r="AF1025" i="7"/>
  <c r="AH1270" i="7"/>
  <c r="AI1270" i="7"/>
  <c r="AK1270" i="7" s="1"/>
  <c r="AL1270" i="7" s="1"/>
  <c r="AM1270" i="7" s="1"/>
  <c r="AD1270" i="7"/>
  <c r="AF1270" i="7"/>
  <c r="AE1270" i="7"/>
  <c r="AG1270" i="7"/>
  <c r="AI999" i="7"/>
  <c r="AK999" i="7" s="1"/>
  <c r="AL999" i="7" s="1"/>
  <c r="AM999" i="7" s="1"/>
  <c r="AE1238" i="7"/>
  <c r="AI1051" i="7"/>
  <c r="AK1051" i="7" s="1"/>
  <c r="AL1051" i="7" s="1"/>
  <c r="AM1051" i="7" s="1"/>
  <c r="AH981" i="7"/>
  <c r="AF1246" i="7"/>
  <c r="AE1246" i="7"/>
  <c r="AH1246" i="7"/>
  <c r="AD1204" i="7"/>
  <c r="AE1204" i="7"/>
  <c r="AI1164" i="7"/>
  <c r="AK1164" i="7" s="1"/>
  <c r="AL1164" i="7" s="1"/>
  <c r="AM1164" i="7" s="1"/>
  <c r="AG1164" i="7"/>
  <c r="AH1164" i="7"/>
  <c r="AI1197" i="7"/>
  <c r="AK1197" i="7" s="1"/>
  <c r="AL1197" i="7" s="1"/>
  <c r="AM1197" i="7" s="1"/>
  <c r="AG1173" i="7"/>
  <c r="AD1173" i="7"/>
  <c r="AG1034" i="7"/>
  <c r="AH1034" i="7"/>
  <c r="AF1034" i="7"/>
  <c r="AE1034" i="7"/>
  <c r="AI1034" i="7"/>
  <c r="AK1034" i="7" s="1"/>
  <c r="AL1034" i="7" s="1"/>
  <c r="AM1034" i="7" s="1"/>
  <c r="AD1034" i="7"/>
  <c r="AD959" i="7"/>
  <c r="AF959" i="7"/>
  <c r="AH959" i="7"/>
  <c r="AE959" i="7"/>
  <c r="AI959" i="7"/>
  <c r="AK959" i="7" s="1"/>
  <c r="AL959" i="7" s="1"/>
  <c r="AM959" i="7" s="1"/>
  <c r="AG959" i="7"/>
  <c r="AG1033" i="7"/>
  <c r="AH1033" i="7"/>
  <c r="AD1033" i="7"/>
  <c r="AF1033" i="7"/>
  <c r="AI1033" i="7"/>
  <c r="AK1033" i="7" s="1"/>
  <c r="AL1033" i="7" s="1"/>
  <c r="AM1033" i="7" s="1"/>
  <c r="AD980" i="7"/>
  <c r="AH980" i="7"/>
  <c r="AG980" i="7"/>
  <c r="AE980" i="7"/>
  <c r="AI980" i="7"/>
  <c r="AK980" i="7" s="1"/>
  <c r="AL980" i="7" s="1"/>
  <c r="AM980" i="7" s="1"/>
  <c r="AG982" i="7"/>
  <c r="AF982" i="7"/>
  <c r="AE982" i="7"/>
  <c r="AD982" i="7"/>
  <c r="AH982" i="7"/>
  <c r="AI982" i="7"/>
  <c r="AK982" i="7" s="1"/>
  <c r="AL982" i="7" s="1"/>
  <c r="AM982" i="7" s="1"/>
  <c r="AH1045" i="7"/>
  <c r="AE1045" i="7"/>
  <c r="AF1045" i="7"/>
  <c r="AG1045" i="7"/>
  <c r="AD1045" i="7"/>
  <c r="AE967" i="7"/>
  <c r="AF967" i="7"/>
  <c r="AG967" i="7"/>
  <c r="AH967" i="7"/>
  <c r="AI1006" i="7"/>
  <c r="AK1006" i="7" s="1"/>
  <c r="AL1006" i="7" s="1"/>
  <c r="AM1006" i="7" s="1"/>
  <c r="AH1006" i="7"/>
  <c r="AG1006" i="7"/>
  <c r="AD1006" i="7"/>
  <c r="AD1032" i="7"/>
  <c r="AG1032" i="7"/>
  <c r="AI1032" i="7"/>
  <c r="AK1032" i="7" s="1"/>
  <c r="AL1032" i="7" s="1"/>
  <c r="AM1032" i="7" s="1"/>
  <c r="AF1032" i="7"/>
  <c r="AE1032" i="7"/>
  <c r="AD1295" i="7"/>
  <c r="AH1295" i="7"/>
  <c r="AG1295" i="7"/>
  <c r="AF1295" i="7"/>
  <c r="AE1295" i="7"/>
  <c r="AI1295" i="7"/>
  <c r="AK1295" i="7" s="1"/>
  <c r="AL1295" i="7" s="1"/>
  <c r="AM1295" i="7" s="1"/>
  <c r="AG1025" i="7"/>
  <c r="AH1220" i="7"/>
  <c r="AD1158" i="7"/>
  <c r="AF1040" i="7"/>
  <c r="AH1012" i="7"/>
  <c r="AH1299" i="7"/>
  <c r="AG1299" i="7"/>
  <c r="AD1299" i="7"/>
  <c r="AE1299" i="7"/>
  <c r="AG1280" i="7"/>
  <c r="AD1280" i="7"/>
  <c r="AH1280" i="7"/>
  <c r="AD1309" i="7"/>
  <c r="AE1309" i="7"/>
  <c r="AH1348" i="7"/>
  <c r="AD1348" i="7"/>
  <c r="AF1348" i="7"/>
  <c r="AH1075" i="7"/>
  <c r="AG1075" i="7"/>
  <c r="AI1075" i="7"/>
  <c r="AK1075" i="7" s="1"/>
  <c r="AL1075" i="7" s="1"/>
  <c r="AM1075" i="7" s="1"/>
  <c r="AD907" i="7"/>
  <c r="AF907" i="7"/>
  <c r="AG907" i="7"/>
  <c r="AH1271" i="7"/>
  <c r="AD1108" i="7"/>
  <c r="AI785" i="7"/>
  <c r="AK785" i="7" s="1"/>
  <c r="AL785" i="7" s="1"/>
  <c r="AM785" i="7" s="1"/>
  <c r="AG785" i="7"/>
  <c r="AD1075" i="7"/>
  <c r="AF1333" i="7"/>
  <c r="AI1333" i="7"/>
  <c r="AK1333" i="7" s="1"/>
  <c r="AL1333" i="7" s="1"/>
  <c r="AM1333" i="7" s="1"/>
  <c r="AE1333" i="7"/>
  <c r="AD1254" i="7"/>
  <c r="AI1254" i="7"/>
  <c r="AK1254" i="7" s="1"/>
  <c r="AL1254" i="7" s="1"/>
  <c r="AM1254" i="7" s="1"/>
  <c r="AH1254" i="7"/>
  <c r="AE1254" i="7"/>
  <c r="AG1258" i="7"/>
  <c r="AH1306" i="7"/>
  <c r="AD1306" i="7"/>
  <c r="AG1303" i="7"/>
  <c r="AE1303" i="7"/>
  <c r="AF1271" i="7"/>
  <c r="AG1271" i="7"/>
  <c r="AF1108" i="7"/>
  <c r="AH1108" i="7"/>
  <c r="AG1108" i="7"/>
  <c r="AI1108" i="7"/>
  <c r="AK1108" i="7" s="1"/>
  <c r="AL1108" i="7" s="1"/>
  <c r="AM1108" i="7" s="1"/>
  <c r="AE1108" i="7"/>
  <c r="AH1076" i="7"/>
  <c r="AG1076" i="7"/>
  <c r="AF1076" i="7"/>
  <c r="AD1076" i="7"/>
  <c r="AI1139" i="7"/>
  <c r="AK1139" i="7" s="1"/>
  <c r="AL1139" i="7" s="1"/>
  <c r="AM1139" i="7" s="1"/>
  <c r="AE1139" i="7"/>
  <c r="AF1139" i="7"/>
  <c r="AH1139" i="7"/>
  <c r="AE1057" i="7"/>
  <c r="AI1057" i="7"/>
  <c r="AK1057" i="7" s="1"/>
  <c r="AL1057" i="7" s="1"/>
  <c r="AM1057" i="7" s="1"/>
  <c r="AH1057" i="7"/>
  <c r="AD1057" i="7"/>
  <c r="AH1110" i="7"/>
  <c r="AG1110" i="7"/>
  <c r="AF1110" i="7"/>
  <c r="AH1123" i="7"/>
  <c r="AG1123" i="7"/>
  <c r="AF1057" i="7"/>
  <c r="AG1063" i="7"/>
  <c r="AE1110" i="7"/>
  <c r="AD1063" i="7"/>
  <c r="AD1123" i="7"/>
  <c r="AD1110" i="7"/>
  <c r="AD1303" i="7"/>
  <c r="AH1268" i="7"/>
  <c r="AF904" i="7"/>
  <c r="AH1258" i="7"/>
  <c r="AE1123" i="7"/>
  <c r="AE1072" i="7"/>
  <c r="AI907" i="7"/>
  <c r="AK907" i="7" s="1"/>
  <c r="AL907" i="7" s="1"/>
  <c r="AM907" i="7" s="1"/>
  <c r="AE1157" i="7"/>
  <c r="AD1157" i="7"/>
  <c r="AI1280" i="7"/>
  <c r="AK1280" i="7" s="1"/>
  <c r="AL1280" i="7" s="1"/>
  <c r="AM1280" i="7" s="1"/>
  <c r="AD1258" i="7"/>
  <c r="AI1309" i="7"/>
  <c r="AK1309" i="7" s="1"/>
  <c r="AL1309" i="7" s="1"/>
  <c r="AM1309" i="7" s="1"/>
  <c r="AE1258" i="7"/>
  <c r="AE1280" i="7"/>
  <c r="AG1254" i="7"/>
  <c r="AH690" i="7"/>
  <c r="AF690" i="7"/>
  <c r="AG1333" i="7"/>
  <c r="AI1299" i="7"/>
  <c r="AK1299" i="7" s="1"/>
  <c r="AL1299" i="7" s="1"/>
  <c r="AM1299" i="7" s="1"/>
  <c r="AI1076" i="7"/>
  <c r="AK1076" i="7" s="1"/>
  <c r="AL1076" i="7" s="1"/>
  <c r="AM1076" i="7" s="1"/>
  <c r="AD1139" i="7"/>
  <c r="AD1351" i="7"/>
  <c r="AE1351" i="7"/>
  <c r="AH1351" i="7"/>
  <c r="AG1351" i="7"/>
  <c r="AI1351" i="7"/>
  <c r="AK1351" i="7" s="1"/>
  <c r="AL1351" i="7" s="1"/>
  <c r="AM1351" i="7" s="1"/>
  <c r="AI1274" i="7"/>
  <c r="AK1274" i="7" s="1"/>
  <c r="AL1274" i="7" s="1"/>
  <c r="AM1274" i="7" s="1"/>
  <c r="AE1274" i="7"/>
  <c r="AH1274" i="7"/>
  <c r="AF1268" i="7"/>
  <c r="AG1268" i="7"/>
  <c r="AG1324" i="7"/>
  <c r="AI1324" i="7"/>
  <c r="AK1324" i="7" s="1"/>
  <c r="AL1324" i="7" s="1"/>
  <c r="AM1324" i="7" s="1"/>
  <c r="AF1324" i="7"/>
  <c r="AG1259" i="7"/>
  <c r="AH1259" i="7"/>
  <c r="AE1259" i="7"/>
  <c r="AI1259" i="7"/>
  <c r="AK1259" i="7" s="1"/>
  <c r="AL1259" i="7" s="1"/>
  <c r="AM1259" i="7" s="1"/>
  <c r="AD1317" i="7"/>
  <c r="AI1317" i="7"/>
  <c r="AK1317" i="7" s="1"/>
  <c r="AL1317" i="7" s="1"/>
  <c r="AM1317" i="7" s="1"/>
  <c r="AF1317" i="7"/>
  <c r="AH1072" i="7"/>
  <c r="AE1089" i="7"/>
  <c r="AE1100" i="7"/>
  <c r="AD1100" i="7"/>
  <c r="AI1100" i="7"/>
  <c r="AK1100" i="7" s="1"/>
  <c r="AL1100" i="7" s="1"/>
  <c r="AM1100" i="7" s="1"/>
  <c r="AH1063" i="7"/>
  <c r="AI1063" i="7"/>
  <c r="AK1063" i="7" s="1"/>
  <c r="AL1063" i="7" s="1"/>
  <c r="AM1063" i="7" s="1"/>
  <c r="AG1062" i="7"/>
  <c r="AH1062" i="7"/>
  <c r="AI1062" i="7"/>
  <c r="AK1062" i="7" s="1"/>
  <c r="AL1062" i="7" s="1"/>
  <c r="AM1062" i="7" s="1"/>
  <c r="AG890" i="7"/>
  <c r="AF890" i="7"/>
  <c r="AI904" i="7"/>
  <c r="AK904" i="7" s="1"/>
  <c r="AL904" i="7" s="1"/>
  <c r="AM904" i="7" s="1"/>
  <c r="AG904" i="7"/>
  <c r="AD904" i="7"/>
  <c r="AG1317" i="7"/>
  <c r="AG1057" i="7"/>
  <c r="AD1072" i="7"/>
  <c r="AH907" i="7"/>
  <c r="AD1324" i="7"/>
  <c r="AF1309" i="7"/>
  <c r="AF1280" i="7"/>
  <c r="AF1254" i="7"/>
  <c r="AG1274" i="7"/>
  <c r="AI1233" i="7"/>
  <c r="AK1233" i="7" s="1"/>
  <c r="AL1233" i="7" s="1"/>
  <c r="AM1233" i="7" s="1"/>
  <c r="AF1233" i="7"/>
  <c r="AF1123" i="7"/>
  <c r="AE1271" i="7"/>
  <c r="AI1110" i="7"/>
  <c r="AK1110" i="7" s="1"/>
  <c r="AL1110" i="7" s="1"/>
  <c r="AM1110" i="7" s="1"/>
  <c r="AD1259" i="7"/>
  <c r="AF1075" i="7"/>
  <c r="AE1076" i="7"/>
  <c r="AI1089" i="7"/>
  <c r="AK1089" i="7" s="1"/>
  <c r="AL1089" i="7" s="1"/>
  <c r="AM1089" i="7" s="1"/>
  <c r="AH1324" i="7"/>
  <c r="AG1309" i="7"/>
  <c r="AI1258" i="7"/>
  <c r="AK1258" i="7" s="1"/>
  <c r="AL1258" i="7" s="1"/>
  <c r="AM1258" i="7" s="1"/>
  <c r="AI1348" i="7"/>
  <c r="AK1348" i="7" s="1"/>
  <c r="AL1348" i="7" s="1"/>
  <c r="AM1348" i="7" s="1"/>
  <c r="AH890" i="7"/>
  <c r="AI824" i="7"/>
  <c r="AK824" i="7" s="1"/>
  <c r="AL824" i="7" s="1"/>
  <c r="AM824" i="7" s="1"/>
  <c r="AH1333" i="7"/>
  <c r="AD1274" i="7"/>
  <c r="AF1274" i="7"/>
  <c r="AE771" i="7"/>
  <c r="AI831" i="7"/>
  <c r="AK831" i="7" s="1"/>
  <c r="AL831" i="7" s="1"/>
  <c r="AM831" i="7" s="1"/>
  <c r="AF831" i="7"/>
  <c r="AG815" i="7"/>
  <c r="AD815" i="7"/>
  <c r="AH815" i="7"/>
  <c r="AF815" i="7"/>
  <c r="AD835" i="7"/>
  <c r="AH835" i="7"/>
  <c r="AE835" i="7"/>
  <c r="AF835" i="7"/>
  <c r="AI818" i="7"/>
  <c r="AK818" i="7" s="1"/>
  <c r="AL818" i="7" s="1"/>
  <c r="AM818" i="7" s="1"/>
  <c r="AE818" i="7"/>
  <c r="AH818" i="7"/>
  <c r="AD818" i="7"/>
  <c r="AF818" i="7"/>
  <c r="AD848" i="7"/>
  <c r="AH848" i="7"/>
  <c r="AE848" i="7"/>
  <c r="AI848" i="7"/>
  <c r="AK848" i="7" s="1"/>
  <c r="AL848" i="7" s="1"/>
  <c r="AM848" i="7" s="1"/>
  <c r="AE766" i="7"/>
  <c r="AI766" i="7"/>
  <c r="AK766" i="7" s="1"/>
  <c r="AL766" i="7" s="1"/>
  <c r="AM766" i="7" s="1"/>
  <c r="AG766" i="7"/>
  <c r="AH766" i="7"/>
  <c r="AF766" i="7"/>
  <c r="AI1001" i="7"/>
  <c r="AK1001" i="7" s="1"/>
  <c r="AL1001" i="7" s="1"/>
  <c r="AM1001" i="7" s="1"/>
  <c r="AD1001" i="7"/>
  <c r="AE1001" i="7"/>
  <c r="AI1039" i="7"/>
  <c r="AK1039" i="7" s="1"/>
  <c r="AL1039" i="7" s="1"/>
  <c r="AM1039" i="7" s="1"/>
  <c r="AE1039" i="7"/>
  <c r="AG1039" i="7"/>
  <c r="AD1039" i="7"/>
  <c r="AF1038" i="7"/>
  <c r="AD1038" i="7"/>
  <c r="AI1038" i="7"/>
  <c r="AK1038" i="7" s="1"/>
  <c r="AL1038" i="7" s="1"/>
  <c r="AM1038" i="7" s="1"/>
  <c r="AH1038" i="7"/>
  <c r="AD962" i="7"/>
  <c r="AE962" i="7"/>
  <c r="AI962" i="7"/>
  <c r="AK962" i="7" s="1"/>
  <c r="AL962" i="7" s="1"/>
  <c r="AM962" i="7" s="1"/>
  <c r="AH1330" i="7"/>
  <c r="AD1330" i="7"/>
  <c r="AI1330" i="7"/>
  <c r="AK1330" i="7" s="1"/>
  <c r="AL1330" i="7" s="1"/>
  <c r="AM1330" i="7" s="1"/>
  <c r="AG1330" i="7"/>
  <c r="AF1330" i="7"/>
  <c r="AE1330" i="7"/>
  <c r="AD1340" i="7"/>
  <c r="AE1340" i="7"/>
  <c r="AH1340" i="7"/>
  <c r="AF1340" i="7"/>
  <c r="AE1261" i="7"/>
  <c r="AD1261" i="7"/>
  <c r="AI1261" i="7"/>
  <c r="AK1261" i="7" s="1"/>
  <c r="AL1261" i="7" s="1"/>
  <c r="AM1261" i="7" s="1"/>
  <c r="AH1261" i="7"/>
  <c r="AG1261" i="7"/>
  <c r="AF1261" i="7"/>
  <c r="AE1264" i="7"/>
  <c r="AH1264" i="7"/>
  <c r="AF1264" i="7"/>
  <c r="AD1264" i="7"/>
  <c r="AI1343" i="7"/>
  <c r="AK1343" i="7" s="1"/>
  <c r="AL1343" i="7" s="1"/>
  <c r="AM1343" i="7" s="1"/>
  <c r="AG1343" i="7"/>
  <c r="AH1343" i="7"/>
  <c r="AI1262" i="7"/>
  <c r="AK1262" i="7" s="1"/>
  <c r="AL1262" i="7" s="1"/>
  <c r="AM1262" i="7" s="1"/>
  <c r="AH1262" i="7"/>
  <c r="AE1262" i="7"/>
  <c r="AD1262" i="7"/>
  <c r="AD1289" i="7"/>
  <c r="AE1289" i="7"/>
  <c r="AG1289" i="7"/>
  <c r="AI1311" i="7"/>
  <c r="AK1311" i="7" s="1"/>
  <c r="AL1311" i="7" s="1"/>
  <c r="AM1311" i="7" s="1"/>
  <c r="AG1311" i="7"/>
  <c r="AD1311" i="7"/>
  <c r="AF1311" i="7"/>
  <c r="AE1290" i="7"/>
  <c r="AI1290" i="7"/>
  <c r="AK1290" i="7" s="1"/>
  <c r="AL1290" i="7" s="1"/>
  <c r="AM1290" i="7" s="1"/>
  <c r="AG1093" i="7"/>
  <c r="AE1093" i="7"/>
  <c r="AF1093" i="7"/>
  <c r="AF1130" i="7"/>
  <c r="AG1130" i="7"/>
  <c r="AI1130" i="7"/>
  <c r="AK1130" i="7" s="1"/>
  <c r="AL1130" i="7" s="1"/>
  <c r="AM1130" i="7" s="1"/>
  <c r="AE1145" i="7"/>
  <c r="AF1145" i="7"/>
  <c r="AD1145" i="7"/>
  <c r="AH1145" i="7"/>
  <c r="AD1058" i="7"/>
  <c r="AH1058" i="7"/>
  <c r="AG1058" i="7"/>
  <c r="AH1116" i="7"/>
  <c r="AD1116" i="7"/>
  <c r="AG1116" i="7"/>
  <c r="AE887" i="7"/>
  <c r="AG887" i="7"/>
  <c r="AH887" i="7"/>
  <c r="AI887" i="7"/>
  <c r="AK887" i="7" s="1"/>
  <c r="AL887" i="7" s="1"/>
  <c r="AM887" i="7" s="1"/>
  <c r="AD887" i="7"/>
  <c r="AG963" i="7"/>
  <c r="AG1021" i="7"/>
  <c r="AE1021" i="7"/>
  <c r="AI996" i="7"/>
  <c r="AK996" i="7" s="1"/>
  <c r="AL996" i="7" s="1"/>
  <c r="AM996" i="7" s="1"/>
  <c r="AF996" i="7"/>
  <c r="AI983" i="7"/>
  <c r="AK983" i="7" s="1"/>
  <c r="AL983" i="7" s="1"/>
  <c r="AM983" i="7" s="1"/>
  <c r="AH1049" i="7"/>
  <c r="AG1009" i="7"/>
  <c r="AD1009" i="7"/>
  <c r="AG1290" i="7"/>
  <c r="AH997" i="7"/>
  <c r="AI997" i="7"/>
  <c r="AK997" i="7" s="1"/>
  <c r="AL997" i="7" s="1"/>
  <c r="AM997" i="7" s="1"/>
  <c r="AH961" i="7"/>
  <c r="AE1036" i="7"/>
  <c r="AI1036" i="7"/>
  <c r="AK1036" i="7" s="1"/>
  <c r="AL1036" i="7" s="1"/>
  <c r="AM1036" i="7" s="1"/>
  <c r="AI966" i="7"/>
  <c r="AK966" i="7" s="1"/>
  <c r="AL966" i="7" s="1"/>
  <c r="AM966" i="7" s="1"/>
  <c r="AD1024" i="7"/>
  <c r="AE1024" i="7"/>
  <c r="AG1046" i="7"/>
  <c r="AF974" i="7"/>
  <c r="AD974" i="7"/>
  <c r="AF1114" i="7"/>
  <c r="AD1086" i="7"/>
  <c r="AE1130" i="7"/>
  <c r="AH1290" i="7"/>
  <c r="AG1326" i="7"/>
  <c r="AI1289" i="7"/>
  <c r="AK1289" i="7" s="1"/>
  <c r="AL1289" i="7" s="1"/>
  <c r="AM1289" i="7" s="1"/>
  <c r="AI1058" i="7"/>
  <c r="AK1058" i="7" s="1"/>
  <c r="AL1058" i="7" s="1"/>
  <c r="AM1058" i="7" s="1"/>
  <c r="AE1078" i="7"/>
  <c r="AF1047" i="7"/>
  <c r="AE1011" i="7"/>
  <c r="AH1001" i="7"/>
  <c r="AH962" i="7"/>
  <c r="AE1038" i="7"/>
  <c r="AD766" i="7"/>
  <c r="AF1262" i="7"/>
  <c r="AG1264" i="7"/>
  <c r="AG1145" i="7"/>
  <c r="AD1225" i="7"/>
  <c r="AI1225" i="7"/>
  <c r="AK1225" i="7" s="1"/>
  <c r="AL1225" i="7" s="1"/>
  <c r="AM1225" i="7" s="1"/>
  <c r="AE1058" i="7"/>
  <c r="AD1315" i="7"/>
  <c r="AI1340" i="7"/>
  <c r="AK1340" i="7" s="1"/>
  <c r="AL1340" i="7" s="1"/>
  <c r="AM1340" i="7" s="1"/>
  <c r="AF848" i="7"/>
  <c r="AI1093" i="7"/>
  <c r="AK1093" i="7" s="1"/>
  <c r="AL1093" i="7" s="1"/>
  <c r="AM1093" i="7" s="1"/>
  <c r="AD652" i="7"/>
  <c r="AH652" i="7"/>
  <c r="AG652" i="7"/>
  <c r="AI652" i="7"/>
  <c r="AK652" i="7" s="1"/>
  <c r="AL652" i="7" s="1"/>
  <c r="AM652" i="7" s="1"/>
  <c r="AG824" i="7"/>
  <c r="AF824" i="7"/>
  <c r="AD824" i="7"/>
  <c r="AH824" i="7"/>
  <c r="AH785" i="7"/>
  <c r="AD785" i="7"/>
  <c r="AE785" i="7"/>
  <c r="AF785" i="7"/>
  <c r="AI960" i="7"/>
  <c r="AK960" i="7" s="1"/>
  <c r="AL960" i="7" s="1"/>
  <c r="AM960" i="7" s="1"/>
  <c r="AH960" i="7"/>
  <c r="AE960" i="7"/>
  <c r="AD960" i="7"/>
  <c r="AD1019" i="7"/>
  <c r="AI1019" i="7"/>
  <c r="AK1019" i="7" s="1"/>
  <c r="AL1019" i="7" s="1"/>
  <c r="AM1019" i="7" s="1"/>
  <c r="AG1019" i="7"/>
  <c r="AF1019" i="7"/>
  <c r="AF1048" i="7"/>
  <c r="AI1048" i="7"/>
  <c r="AK1048" i="7" s="1"/>
  <c r="AL1048" i="7" s="1"/>
  <c r="AM1048" i="7" s="1"/>
  <c r="AG1048" i="7"/>
  <c r="AF963" i="7"/>
  <c r="AH963" i="7"/>
  <c r="AI1021" i="7"/>
  <c r="AK1021" i="7" s="1"/>
  <c r="AL1021" i="7" s="1"/>
  <c r="AM1021" i="7" s="1"/>
  <c r="AE996" i="7"/>
  <c r="AG961" i="7"/>
  <c r="AE961" i="7"/>
  <c r="AH1036" i="7"/>
  <c r="AE966" i="7"/>
  <c r="AH974" i="7"/>
  <c r="AE815" i="7"/>
  <c r="AF828" i="7"/>
  <c r="AI1145" i="7"/>
  <c r="AK1145" i="7" s="1"/>
  <c r="AL1145" i="7" s="1"/>
  <c r="AM1145" i="7" s="1"/>
  <c r="AF1116" i="7"/>
  <c r="AF1001" i="7"/>
  <c r="AF960" i="7"/>
  <c r="AD1130" i="7"/>
  <c r="AD1048" i="7"/>
  <c r="AF962" i="7"/>
  <c r="AH1019" i="7"/>
  <c r="AI815" i="7"/>
  <c r="AK815" i="7" s="1"/>
  <c r="AL815" i="7" s="1"/>
  <c r="AM815" i="7" s="1"/>
  <c r="AE831" i="7"/>
  <c r="AI1296" i="7"/>
  <c r="AK1296" i="7" s="1"/>
  <c r="AL1296" i="7" s="1"/>
  <c r="AM1296" i="7" s="1"/>
  <c r="AF1289" i="7"/>
  <c r="AG1262" i="7"/>
  <c r="AD1290" i="7"/>
  <c r="AF652" i="7"/>
  <c r="AF804" i="7"/>
  <c r="AG804" i="7"/>
  <c r="AD804" i="7"/>
  <c r="AI804" i="7"/>
  <c r="AK804" i="7" s="1"/>
  <c r="AL804" i="7" s="1"/>
  <c r="AM804" i="7" s="1"/>
  <c r="AD817" i="7"/>
  <c r="AI817" i="7"/>
  <c r="AK817" i="7" s="1"/>
  <c r="AL817" i="7" s="1"/>
  <c r="AM817" i="7" s="1"/>
  <c r="AF817" i="7"/>
  <c r="AD731" i="7"/>
  <c r="AH731" i="7"/>
  <c r="AF731" i="7"/>
  <c r="AI731" i="7"/>
  <c r="AK731" i="7" s="1"/>
  <c r="AL731" i="7" s="1"/>
  <c r="AM731" i="7" s="1"/>
  <c r="AG731" i="7"/>
  <c r="AE731" i="7"/>
  <c r="AH847" i="7"/>
  <c r="AD847" i="7"/>
  <c r="AI847" i="7"/>
  <c r="AK847" i="7" s="1"/>
  <c r="AL847" i="7" s="1"/>
  <c r="AM847" i="7" s="1"/>
  <c r="AG847" i="7"/>
  <c r="AF847" i="7"/>
  <c r="AE847" i="7"/>
  <c r="AH836" i="7"/>
  <c r="AD836" i="7"/>
  <c r="AF836" i="7"/>
  <c r="AI836" i="7"/>
  <c r="AK836" i="7" s="1"/>
  <c r="AL836" i="7" s="1"/>
  <c r="AM836" i="7" s="1"/>
  <c r="AG836" i="7"/>
  <c r="AE836" i="7"/>
  <c r="AE1047" i="7"/>
  <c r="AH1047" i="7"/>
  <c r="AG1047" i="7"/>
  <c r="AI1011" i="7"/>
  <c r="AK1011" i="7" s="1"/>
  <c r="AL1011" i="7" s="1"/>
  <c r="AM1011" i="7" s="1"/>
  <c r="AH1011" i="7"/>
  <c r="AF1011" i="7"/>
  <c r="AG956" i="7"/>
  <c r="AE956" i="7"/>
  <c r="AD956" i="7"/>
  <c r="AH956" i="7"/>
  <c r="AI956" i="7"/>
  <c r="AK956" i="7" s="1"/>
  <c r="AL956" i="7" s="1"/>
  <c r="AM956" i="7" s="1"/>
  <c r="AI991" i="7"/>
  <c r="AK991" i="7" s="1"/>
  <c r="AL991" i="7" s="1"/>
  <c r="AM991" i="7" s="1"/>
  <c r="AE991" i="7"/>
  <c r="AG991" i="7"/>
  <c r="AG1301" i="7"/>
  <c r="AE1301" i="7"/>
  <c r="AI1301" i="7"/>
  <c r="AK1301" i="7" s="1"/>
  <c r="AL1301" i="7" s="1"/>
  <c r="AM1301" i="7" s="1"/>
  <c r="AF1301" i="7"/>
  <c r="AD1301" i="7"/>
  <c r="AH1301" i="7"/>
  <c r="AG1315" i="7"/>
  <c r="AE1315" i="7"/>
  <c r="AH1315" i="7"/>
  <c r="AI1315" i="7"/>
  <c r="AK1315" i="7" s="1"/>
  <c r="AL1315" i="7" s="1"/>
  <c r="AM1315" i="7" s="1"/>
  <c r="AG1318" i="7"/>
  <c r="AE1318" i="7"/>
  <c r="AD1318" i="7"/>
  <c r="AH1318" i="7"/>
  <c r="AH1260" i="7"/>
  <c r="AE1260" i="7"/>
  <c r="AD1260" i="7"/>
  <c r="AF1260" i="7"/>
  <c r="AF1294" i="7"/>
  <c r="AI1294" i="7"/>
  <c r="AK1294" i="7" s="1"/>
  <c r="AL1294" i="7" s="1"/>
  <c r="AM1294" i="7" s="1"/>
  <c r="AD1294" i="7"/>
  <c r="AF1334" i="7"/>
  <c r="AG1334" i="7"/>
  <c r="AH1334" i="7"/>
  <c r="AE1334" i="7"/>
  <c r="AD1326" i="7"/>
  <c r="AH1326" i="7"/>
  <c r="AI1326" i="7"/>
  <c r="AK1326" i="7" s="1"/>
  <c r="AL1326" i="7" s="1"/>
  <c r="AM1326" i="7" s="1"/>
  <c r="AF1326" i="7"/>
  <c r="AI1298" i="7"/>
  <c r="AK1298" i="7" s="1"/>
  <c r="AL1298" i="7" s="1"/>
  <c r="AM1298" i="7" s="1"/>
  <c r="AE1298" i="7"/>
  <c r="AF1298" i="7"/>
  <c r="AD1298" i="7"/>
  <c r="AI1086" i="7"/>
  <c r="AK1086" i="7" s="1"/>
  <c r="AL1086" i="7" s="1"/>
  <c r="AM1086" i="7" s="1"/>
  <c r="AG1086" i="7"/>
  <c r="AF1086" i="7"/>
  <c r="AG1151" i="7"/>
  <c r="AD1151" i="7"/>
  <c r="AF1151" i="7"/>
  <c r="AH1151" i="7"/>
  <c r="AH1137" i="7"/>
  <c r="AD1137" i="7"/>
  <c r="AI1137" i="7"/>
  <c r="AK1137" i="7" s="1"/>
  <c r="AL1137" i="7" s="1"/>
  <c r="AM1137" i="7" s="1"/>
  <c r="AE1147" i="7"/>
  <c r="AD1147" i="7"/>
  <c r="AI1147" i="7"/>
  <c r="AK1147" i="7" s="1"/>
  <c r="AL1147" i="7" s="1"/>
  <c r="AM1147" i="7" s="1"/>
  <c r="AF918" i="7"/>
  <c r="AI918" i="7"/>
  <c r="AK918" i="7" s="1"/>
  <c r="AL918" i="7" s="1"/>
  <c r="AM918" i="7" s="1"/>
  <c r="AG918" i="7"/>
  <c r="AE918" i="7"/>
  <c r="AF1094" i="7"/>
  <c r="AI1094" i="7"/>
  <c r="AK1094" i="7" s="1"/>
  <c r="AL1094" i="7" s="1"/>
  <c r="AM1094" i="7" s="1"/>
  <c r="AD1094" i="7"/>
  <c r="AG1078" i="7"/>
  <c r="AF1078" i="7"/>
  <c r="AH1114" i="7"/>
  <c r="AD1114" i="7"/>
  <c r="AI1114" i="7"/>
  <c r="AK1114" i="7" s="1"/>
  <c r="AL1114" i="7" s="1"/>
  <c r="AM1114" i="7" s="1"/>
  <c r="AD996" i="7"/>
  <c r="AH983" i="7"/>
  <c r="AD983" i="7"/>
  <c r="AG1049" i="7"/>
  <c r="AE1049" i="7"/>
  <c r="AH1009" i="7"/>
  <c r="AH1094" i="7"/>
  <c r="AH1296" i="7"/>
  <c r="AF997" i="7"/>
  <c r="AE997" i="7"/>
  <c r="AG1036" i="7"/>
  <c r="AI1024" i="7"/>
  <c r="AK1024" i="7" s="1"/>
  <c r="AL1024" i="7" s="1"/>
  <c r="AM1024" i="7" s="1"/>
  <c r="AD1046" i="7"/>
  <c r="AE1046" i="7"/>
  <c r="AG974" i="7"/>
  <c r="AF1147" i="7"/>
  <c r="AI963" i="7"/>
  <c r="AK963" i="7" s="1"/>
  <c r="AL963" i="7" s="1"/>
  <c r="AM963" i="7" s="1"/>
  <c r="AH1021" i="7"/>
  <c r="AE983" i="7"/>
  <c r="AD1049" i="7"/>
  <c r="AE1009" i="7"/>
  <c r="AH831" i="7"/>
  <c r="AD961" i="7"/>
  <c r="AH966" i="7"/>
  <c r="AI1046" i="7"/>
  <c r="AK1046" i="7" s="1"/>
  <c r="AL1046" i="7" s="1"/>
  <c r="AM1046" i="7" s="1"/>
  <c r="AE1114" i="7"/>
  <c r="AI1116" i="7"/>
  <c r="AK1116" i="7" s="1"/>
  <c r="AL1116" i="7" s="1"/>
  <c r="AM1116" i="7" s="1"/>
  <c r="AE1116" i="7"/>
  <c r="AH1311" i="7"/>
  <c r="AG831" i="7"/>
  <c r="AG1011" i="7"/>
  <c r="AH1039" i="7"/>
  <c r="AG1001" i="7"/>
  <c r="AD1093" i="7"/>
  <c r="AE1137" i="7"/>
  <c r="AH1147" i="7"/>
  <c r="AE1048" i="7"/>
  <c r="AH991" i="7"/>
  <c r="AE1019" i="7"/>
  <c r="AG835" i="7"/>
  <c r="AE828" i="7"/>
  <c r="AF887" i="7"/>
  <c r="AD1334" i="7"/>
  <c r="AI1260" i="7"/>
  <c r="AK1260" i="7" s="1"/>
  <c r="AL1260" i="7" s="1"/>
  <c r="AM1260" i="7" s="1"/>
  <c r="AF1318" i="7"/>
  <c r="AF1140" i="7"/>
  <c r="AH1054" i="7"/>
  <c r="AI1054" i="7"/>
  <c r="AK1054" i="7" s="1"/>
  <c r="AL1054" i="7" s="1"/>
  <c r="AM1054" i="7" s="1"/>
  <c r="AE1142" i="7"/>
  <c r="AD1142" i="7"/>
  <c r="AH1142" i="7"/>
  <c r="AF1142" i="7"/>
  <c r="AG1127" i="7"/>
  <c r="AI1127" i="7"/>
  <c r="AK1127" i="7" s="1"/>
  <c r="AL1127" i="7" s="1"/>
  <c r="AM1127" i="7" s="1"/>
  <c r="AD1089" i="7"/>
  <c r="AF1089" i="7"/>
  <c r="AH1089" i="7"/>
  <c r="AD890" i="7"/>
  <c r="AE890" i="7"/>
  <c r="AH1064" i="7"/>
  <c r="AE1099" i="7"/>
  <c r="AH1099" i="7"/>
  <c r="AD1286" i="7"/>
  <c r="AF1286" i="7"/>
  <c r="AE1286" i="7"/>
  <c r="AI1286" i="7"/>
  <c r="AK1286" i="7" s="1"/>
  <c r="AL1286" i="7" s="1"/>
  <c r="AM1286" i="7" s="1"/>
  <c r="AG1286" i="7"/>
  <c r="AH1286" i="7"/>
  <c r="AF1284" i="7"/>
  <c r="AG1284" i="7"/>
  <c r="AI1284" i="7"/>
  <c r="AK1284" i="7" s="1"/>
  <c r="AL1284" i="7" s="1"/>
  <c r="AM1284" i="7" s="1"/>
  <c r="AH1284" i="7"/>
  <c r="AD1284" i="7"/>
  <c r="AE1284" i="7"/>
  <c r="AE1253" i="7"/>
  <c r="AH1253" i="7"/>
  <c r="AI1253" i="7"/>
  <c r="AK1253" i="7" s="1"/>
  <c r="AL1253" i="7" s="1"/>
  <c r="AM1253" i="7" s="1"/>
  <c r="AD1253" i="7"/>
  <c r="AG1253" i="7"/>
  <c r="AF1253" i="7"/>
  <c r="AE1293" i="7"/>
  <c r="AH1293" i="7"/>
  <c r="AG1293" i="7"/>
  <c r="AF1293" i="7"/>
  <c r="AI1293" i="7"/>
  <c r="AK1293" i="7" s="1"/>
  <c r="AL1293" i="7" s="1"/>
  <c r="AM1293" i="7" s="1"/>
  <c r="AD1293" i="7"/>
  <c r="AF1282" i="7"/>
  <c r="AH1282" i="7"/>
  <c r="AI1282" i="7"/>
  <c r="AK1282" i="7" s="1"/>
  <c r="AL1282" i="7" s="1"/>
  <c r="AM1282" i="7" s="1"/>
  <c r="AD1282" i="7"/>
  <c r="AE1282" i="7"/>
  <c r="AG1282" i="7"/>
  <c r="AD1329" i="7"/>
  <c r="AF1329" i="7"/>
  <c r="AI1312" i="7"/>
  <c r="AK1312" i="7" s="1"/>
  <c r="AL1312" i="7" s="1"/>
  <c r="AM1312" i="7" s="1"/>
  <c r="AF1332" i="7"/>
  <c r="AI1332" i="7"/>
  <c r="AK1332" i="7" s="1"/>
  <c r="AL1332" i="7" s="1"/>
  <c r="AM1332" i="7" s="1"/>
  <c r="AF1283" i="7"/>
  <c r="AE1283" i="7"/>
  <c r="AI1283" i="7"/>
  <c r="AK1283" i="7" s="1"/>
  <c r="AL1283" i="7" s="1"/>
  <c r="AM1283" i="7" s="1"/>
  <c r="AD1283" i="7"/>
  <c r="AF1325" i="7"/>
  <c r="AG1325" i="7"/>
  <c r="AH1341" i="7"/>
  <c r="AI1341" i="7"/>
  <c r="AK1341" i="7" s="1"/>
  <c r="AL1341" i="7" s="1"/>
  <c r="AM1341" i="7" s="1"/>
  <c r="AG1236" i="7"/>
  <c r="AH1186" i="7"/>
  <c r="AE970" i="7"/>
  <c r="AH970" i="7"/>
  <c r="AG953" i="7"/>
  <c r="AD953" i="7"/>
  <c r="AI965" i="7"/>
  <c r="AK965" i="7" s="1"/>
  <c r="AL965" i="7" s="1"/>
  <c r="AM965" i="7" s="1"/>
  <c r="AE965" i="7"/>
  <c r="AI976" i="7"/>
  <c r="AK976" i="7" s="1"/>
  <c r="AL976" i="7" s="1"/>
  <c r="AM976" i="7" s="1"/>
  <c r="AG976" i="7"/>
  <c r="AG977" i="7"/>
  <c r="AI977" i="7"/>
  <c r="AK977" i="7" s="1"/>
  <c r="AL977" i="7" s="1"/>
  <c r="AM977" i="7" s="1"/>
  <c r="AE957" i="7"/>
  <c r="AF957" i="7"/>
  <c r="AE825" i="7"/>
  <c r="AH1332" i="7"/>
  <c r="AH1007" i="7"/>
  <c r="AE1007" i="7"/>
  <c r="AE954" i="7"/>
  <c r="AG1023" i="7"/>
  <c r="AH1023" i="7"/>
  <c r="AI968" i="7"/>
  <c r="AK968" i="7" s="1"/>
  <c r="AL968" i="7" s="1"/>
  <c r="AM968" i="7" s="1"/>
  <c r="AG968" i="7"/>
  <c r="AE984" i="7"/>
  <c r="AH1015" i="7"/>
  <c r="AD1015" i="7"/>
  <c r="AI1252" i="7"/>
  <c r="AK1252" i="7" s="1"/>
  <c r="AL1252" i="7" s="1"/>
  <c r="AM1252" i="7" s="1"/>
  <c r="AH1325" i="7"/>
  <c r="AG1341" i="7"/>
  <c r="AG825" i="7"/>
  <c r="AI773" i="7"/>
  <c r="AK773" i="7" s="1"/>
  <c r="AL773" i="7" s="1"/>
  <c r="AM773" i="7" s="1"/>
  <c r="AE1347" i="7"/>
  <c r="AF756" i="7"/>
  <c r="AI971" i="7"/>
  <c r="AK971" i="7" s="1"/>
  <c r="AL971" i="7" s="1"/>
  <c r="AM971" i="7" s="1"/>
  <c r="AG971" i="7"/>
  <c r="AH998" i="7"/>
  <c r="AH990" i="7"/>
  <c r="AH955" i="7"/>
  <c r="AE1026" i="7"/>
  <c r="AF973" i="7"/>
  <c r="AG1035" i="7"/>
  <c r="AH1199" i="7"/>
  <c r="AE1242" i="7"/>
  <c r="AG988" i="7"/>
  <c r="AH964" i="7"/>
  <c r="AI1013" i="7"/>
  <c r="AK1013" i="7" s="1"/>
  <c r="AL1013" i="7" s="1"/>
  <c r="AM1013" i="7" s="1"/>
  <c r="AD987" i="7"/>
  <c r="AF1020" i="7"/>
  <c r="AI1003" i="7"/>
  <c r="AK1003" i="7" s="1"/>
  <c r="AL1003" i="7" s="1"/>
  <c r="AM1003" i="7" s="1"/>
  <c r="AD774" i="7"/>
  <c r="AE798" i="7"/>
  <c r="AD1347" i="7"/>
  <c r="AG1283" i="7"/>
  <c r="AI1329" i="7"/>
  <c r="AK1329" i="7" s="1"/>
  <c r="AL1329" i="7" s="1"/>
  <c r="AM1329" i="7" s="1"/>
  <c r="AH1312" i="7"/>
  <c r="AG1329" i="7"/>
  <c r="AD1312" i="7"/>
  <c r="AH1266" i="7"/>
  <c r="AF1319" i="7"/>
  <c r="AF796" i="7"/>
  <c r="AG773" i="7"/>
  <c r="AD798" i="7"/>
  <c r="AH1347" i="7"/>
  <c r="AG1349" i="7"/>
  <c r="AD690" i="7"/>
  <c r="AD813" i="7"/>
  <c r="AE768" i="7"/>
  <c r="AG787" i="7"/>
  <c r="AG726" i="7"/>
  <c r="AF726" i="7"/>
  <c r="AI787" i="7"/>
  <c r="AK787" i="7" s="1"/>
  <c r="AL787" i="7" s="1"/>
  <c r="AM787" i="7" s="1"/>
  <c r="AF787" i="7"/>
  <c r="AF813" i="7"/>
  <c r="AI1328" i="7"/>
  <c r="AK1328" i="7" s="1"/>
  <c r="AL1328" i="7" s="1"/>
  <c r="AM1328" i="7" s="1"/>
  <c r="AG1272" i="7"/>
  <c r="AF1297" i="7"/>
  <c r="AG792" i="7"/>
  <c r="AI801" i="7"/>
  <c r="AK801" i="7" s="1"/>
  <c r="AL801" i="7" s="1"/>
  <c r="AM801" i="7" s="1"/>
  <c r="AD1346" i="7"/>
  <c r="AF1331" i="7"/>
  <c r="AE1331" i="7"/>
  <c r="AE1297" i="7"/>
  <c r="AE1272" i="7"/>
  <c r="AD1323" i="7"/>
  <c r="AF1323" i="7"/>
  <c r="AH1323" i="7"/>
  <c r="AI1323" i="7"/>
  <c r="AK1323" i="7" s="1"/>
  <c r="AL1323" i="7" s="1"/>
  <c r="AM1323" i="7" s="1"/>
  <c r="AE1323" i="7"/>
  <c r="AG1323" i="7"/>
  <c r="AG1256" i="7"/>
  <c r="AD1256" i="7"/>
  <c r="AE1256" i="7"/>
  <c r="AH1256" i="7"/>
  <c r="AI1256" i="7"/>
  <c r="AK1256" i="7" s="1"/>
  <c r="AL1256" i="7" s="1"/>
  <c r="AM1256" i="7" s="1"/>
  <c r="AF1256" i="7"/>
  <c r="AF1350" i="7"/>
  <c r="AD1350" i="7"/>
  <c r="AG1350" i="7"/>
  <c r="AE1350" i="7"/>
  <c r="AH1350" i="7"/>
  <c r="AI1350" i="7"/>
  <c r="AK1350" i="7" s="1"/>
  <c r="AL1350" i="7" s="1"/>
  <c r="AM1350" i="7" s="1"/>
  <c r="AF1321" i="7"/>
  <c r="AG1321" i="7"/>
  <c r="AD1321" i="7"/>
  <c r="AH1321" i="7"/>
  <c r="AI1321" i="7"/>
  <c r="AK1321" i="7" s="1"/>
  <c r="AL1321" i="7" s="1"/>
  <c r="AM1321" i="7" s="1"/>
  <c r="AE1321" i="7"/>
  <c r="AG1320" i="7"/>
  <c r="AH1320" i="7"/>
  <c r="AD1320" i="7"/>
  <c r="AI1320" i="7"/>
  <c r="AK1320" i="7" s="1"/>
  <c r="AL1320" i="7" s="1"/>
  <c r="AM1320" i="7" s="1"/>
  <c r="AF1320" i="7"/>
  <c r="AE1320" i="7"/>
  <c r="AE1336" i="7"/>
  <c r="AI1336" i="7"/>
  <c r="AK1336" i="7" s="1"/>
  <c r="AL1336" i="7" s="1"/>
  <c r="AM1336" i="7" s="1"/>
  <c r="AG1336" i="7"/>
  <c r="AH1336" i="7"/>
  <c r="AF1336" i="7"/>
  <c r="AD1336" i="7"/>
  <c r="AG1340" i="7"/>
  <c r="AE1294" i="7"/>
  <c r="AG1294" i="7"/>
  <c r="AD1343" i="7"/>
  <c r="AE1343" i="7"/>
  <c r="AF1296" i="7"/>
  <c r="AE1296" i="7"/>
  <c r="AH1298" i="7"/>
  <c r="AH1289" i="7"/>
  <c r="AD1023" i="7"/>
  <c r="AG984" i="7"/>
  <c r="AF1015" i="7"/>
  <c r="AE774" i="7"/>
  <c r="AI998" i="7"/>
  <c r="AK998" i="7" s="1"/>
  <c r="AL998" i="7" s="1"/>
  <c r="AM998" i="7" s="1"/>
  <c r="AG998" i="7"/>
  <c r="AF990" i="7"/>
  <c r="AD955" i="7"/>
  <c r="AG955" i="7"/>
  <c r="AD1026" i="7"/>
  <c r="AG973" i="7"/>
  <c r="AE973" i="7"/>
  <c r="AD1035" i="7"/>
  <c r="AF1035" i="7"/>
  <c r="AD988" i="7"/>
  <c r="AE964" i="7"/>
  <c r="AD1013" i="7"/>
  <c r="AI987" i="7"/>
  <c r="AK987" i="7" s="1"/>
  <c r="AL987" i="7" s="1"/>
  <c r="AM987" i="7" s="1"/>
  <c r="AG987" i="7"/>
  <c r="AE1020" i="7"/>
  <c r="AH1020" i="7"/>
  <c r="AG1028" i="7"/>
  <c r="AE1028" i="7"/>
  <c r="AH1003" i="7"/>
  <c r="AD1003" i="7"/>
  <c r="AG774" i="7"/>
  <c r="AD1332" i="7"/>
  <c r="AF1349" i="7"/>
  <c r="AE1319" i="7"/>
  <c r="AH1329" i="7"/>
  <c r="AG1312" i="7"/>
  <c r="AG1266" i="7"/>
  <c r="AF1266" i="7"/>
  <c r="AD1305" i="7"/>
  <c r="AH1305" i="7"/>
  <c r="AI1285" i="7"/>
  <c r="AK1285" i="7" s="1"/>
  <c r="AL1285" i="7" s="1"/>
  <c r="AM1285" i="7" s="1"/>
  <c r="AI1319" i="7"/>
  <c r="AK1319" i="7" s="1"/>
  <c r="AL1319" i="7" s="1"/>
  <c r="AM1319" i="7" s="1"/>
  <c r="AH825" i="7"/>
  <c r="AH1252" i="7"/>
  <c r="AH1272" i="7"/>
  <c r="AD768" i="7"/>
  <c r="AH726" i="7"/>
  <c r="AI1300" i="7"/>
  <c r="AK1300" i="7" s="1"/>
  <c r="AL1300" i="7" s="1"/>
  <c r="AM1300" i="7" s="1"/>
  <c r="AE726" i="7"/>
  <c r="AD726" i="7"/>
  <c r="AE843" i="7"/>
  <c r="AD787" i="7"/>
  <c r="AH813" i="7"/>
  <c r="AD1328" i="7"/>
  <c r="AF792" i="7"/>
  <c r="AF801" i="7"/>
  <c r="AG1346" i="7"/>
  <c r="AH1331" i="7"/>
  <c r="AG1297" i="7"/>
  <c r="AH801" i="7"/>
  <c r="AD1300" i="7"/>
  <c r="AH1314" i="7"/>
  <c r="AG1314" i="7"/>
  <c r="AD1314" i="7"/>
  <c r="AI1314" i="7"/>
  <c r="AK1314" i="7" s="1"/>
  <c r="AL1314" i="7" s="1"/>
  <c r="AM1314" i="7" s="1"/>
  <c r="AF1314" i="7"/>
  <c r="AE1314" i="7"/>
  <c r="AE1337" i="7"/>
  <c r="AH1337" i="7"/>
  <c r="AG1337" i="7"/>
  <c r="AD1337" i="7"/>
  <c r="AF1337" i="7"/>
  <c r="AI1337" i="7"/>
  <c r="AK1337" i="7" s="1"/>
  <c r="AL1337" i="7" s="1"/>
  <c r="AM1337" i="7" s="1"/>
  <c r="AD1291" i="7"/>
  <c r="AE1291" i="7"/>
  <c r="AG1291" i="7"/>
  <c r="AI1291" i="7"/>
  <c r="AK1291" i="7" s="1"/>
  <c r="AL1291" i="7" s="1"/>
  <c r="AM1291" i="7" s="1"/>
  <c r="AH1291" i="7"/>
  <c r="AF1291" i="7"/>
  <c r="AI1277" i="7"/>
  <c r="AK1277" i="7" s="1"/>
  <c r="AL1277" i="7" s="1"/>
  <c r="AM1277" i="7" s="1"/>
  <c r="AH1277" i="7"/>
  <c r="AE1277" i="7"/>
  <c r="AD1277" i="7"/>
  <c r="AF1277" i="7"/>
  <c r="AG1277" i="7"/>
  <c r="AE1304" i="7"/>
  <c r="AI1304" i="7"/>
  <c r="AK1304" i="7" s="1"/>
  <c r="AL1304" i="7" s="1"/>
  <c r="AM1304" i="7" s="1"/>
  <c r="AG1304" i="7"/>
  <c r="AD1304" i="7"/>
  <c r="AF1304" i="7"/>
  <c r="AH1304" i="7"/>
  <c r="AD1276" i="7"/>
  <c r="AE1276" i="7"/>
  <c r="AI1276" i="7"/>
  <c r="AK1276" i="7" s="1"/>
  <c r="AL1276" i="7" s="1"/>
  <c r="AM1276" i="7" s="1"/>
  <c r="AH1276" i="7"/>
  <c r="AG1276" i="7"/>
  <c r="AF1276" i="7"/>
  <c r="AF1265" i="7"/>
  <c r="AH1265" i="7"/>
  <c r="AG1265" i="7"/>
  <c r="AD1265" i="7"/>
  <c r="AE1265" i="7"/>
  <c r="AI1265" i="7"/>
  <c r="AK1265" i="7" s="1"/>
  <c r="AL1265" i="7" s="1"/>
  <c r="AM1265" i="7" s="1"/>
  <c r="AF1255" i="7"/>
  <c r="AI1255" i="7"/>
  <c r="AK1255" i="7" s="1"/>
  <c r="AL1255" i="7" s="1"/>
  <c r="AM1255" i="7" s="1"/>
  <c r="AH1316" i="7"/>
  <c r="AG1316" i="7"/>
  <c r="AD1339" i="7"/>
  <c r="AF1339" i="7"/>
  <c r="AD1313" i="7"/>
  <c r="AH1313" i="7"/>
  <c r="AE1313" i="7"/>
  <c r="AF1288" i="7"/>
  <c r="AG1288" i="7"/>
  <c r="AD1288" i="7"/>
  <c r="AH1236" i="7"/>
  <c r="AF1236" i="7"/>
  <c r="AD977" i="7"/>
  <c r="AH957" i="7"/>
  <c r="AH774" i="7"/>
  <c r="AG1007" i="7"/>
  <c r="AF954" i="7"/>
  <c r="AG954" i="7"/>
  <c r="AF1023" i="7"/>
  <c r="AD968" i="7"/>
  <c r="AD984" i="7"/>
  <c r="AI1015" i="7"/>
  <c r="AK1015" i="7" s="1"/>
  <c r="AL1015" i="7" s="1"/>
  <c r="AM1015" i="7" s="1"/>
  <c r="AI825" i="7"/>
  <c r="AK825" i="7" s="1"/>
  <c r="AL825" i="7" s="1"/>
  <c r="AM825" i="7" s="1"/>
  <c r="AD773" i="7"/>
  <c r="AD971" i="7"/>
  <c r="AI990" i="7"/>
  <c r="AK990" i="7" s="1"/>
  <c r="AL990" i="7" s="1"/>
  <c r="AM990" i="7" s="1"/>
  <c r="AI1236" i="7"/>
  <c r="AK1236" i="7" s="1"/>
  <c r="AL1236" i="7" s="1"/>
  <c r="AM1236" i="7" s="1"/>
  <c r="AD1325" i="7"/>
  <c r="AD1341" i="7"/>
  <c r="AD1007" i="7"/>
  <c r="AI954" i="7"/>
  <c r="AK954" i="7" s="1"/>
  <c r="AL954" i="7" s="1"/>
  <c r="AM954" i="7" s="1"/>
  <c r="AE1023" i="7"/>
  <c r="AF968" i="7"/>
  <c r="AI984" i="7"/>
  <c r="AK984" i="7" s="1"/>
  <c r="AL984" i="7" s="1"/>
  <c r="AM984" i="7" s="1"/>
  <c r="AF774" i="7"/>
  <c r="AH798" i="7"/>
  <c r="AG1332" i="7"/>
  <c r="AH1349" i="7"/>
  <c r="AH796" i="7"/>
  <c r="AE971" i="7"/>
  <c r="AF998" i="7"/>
  <c r="AI955" i="7"/>
  <c r="AK955" i="7" s="1"/>
  <c r="AL955" i="7" s="1"/>
  <c r="AM955" i="7" s="1"/>
  <c r="AG1026" i="7"/>
  <c r="AI973" i="7"/>
  <c r="AK973" i="7" s="1"/>
  <c r="AL973" i="7" s="1"/>
  <c r="AM973" i="7" s="1"/>
  <c r="AI1035" i="7"/>
  <c r="AK1035" i="7" s="1"/>
  <c r="AL1035" i="7" s="1"/>
  <c r="AM1035" i="7" s="1"/>
  <c r="AH988" i="7"/>
  <c r="AD964" i="7"/>
  <c r="AF1013" i="7"/>
  <c r="AF987" i="7"/>
  <c r="AG1020" i="7"/>
  <c r="AF1028" i="7"/>
  <c r="AG1003" i="7"/>
  <c r="AE1252" i="7"/>
  <c r="AE1325" i="7"/>
  <c r="AF1341" i="7"/>
  <c r="AF1219" i="7"/>
  <c r="AH773" i="7"/>
  <c r="AE1332" i="7"/>
  <c r="AI1349" i="7"/>
  <c r="AK1349" i="7" s="1"/>
  <c r="AL1349" i="7" s="1"/>
  <c r="AM1349" i="7" s="1"/>
  <c r="AE756" i="7"/>
  <c r="AH1210" i="7"/>
  <c r="AE1312" i="7"/>
  <c r="AD1319" i="7"/>
  <c r="AI1266" i="7"/>
  <c r="AK1266" i="7" s="1"/>
  <c r="AL1266" i="7" s="1"/>
  <c r="AM1266" i="7" s="1"/>
  <c r="AE1305" i="7"/>
  <c r="AF1305" i="7"/>
  <c r="AE1285" i="7"/>
  <c r="AH1285" i="7"/>
  <c r="AE690" i="7"/>
  <c r="AF843" i="7"/>
  <c r="AI768" i="7"/>
  <c r="AK768" i="7" s="1"/>
  <c r="AL768" i="7" s="1"/>
  <c r="AM768" i="7" s="1"/>
  <c r="AI1331" i="7"/>
  <c r="AK1331" i="7" s="1"/>
  <c r="AL1331" i="7" s="1"/>
  <c r="AM1331" i="7" s="1"/>
  <c r="AD1297" i="7"/>
  <c r="AH1346" i="7"/>
  <c r="AH1300" i="7"/>
  <c r="AI843" i="7"/>
  <c r="AK843" i="7" s="1"/>
  <c r="AL843" i="7" s="1"/>
  <c r="AM843" i="7" s="1"/>
  <c r="AI813" i="7"/>
  <c r="AK813" i="7" s="1"/>
  <c r="AL813" i="7" s="1"/>
  <c r="AM813" i="7" s="1"/>
  <c r="AG1328" i="7"/>
  <c r="AI1297" i="7"/>
  <c r="AK1297" i="7" s="1"/>
  <c r="AL1297" i="7" s="1"/>
  <c r="AM1297" i="7" s="1"/>
  <c r="AF1346" i="7"/>
  <c r="AG1300" i="7"/>
  <c r="AI764" i="7"/>
  <c r="AK764" i="7" s="1"/>
  <c r="AL764" i="7" s="1"/>
  <c r="AM764" i="7" s="1"/>
  <c r="AH768" i="7"/>
  <c r="AH1327" i="7"/>
  <c r="AD1327" i="7"/>
  <c r="AF1327" i="7"/>
  <c r="AE1327" i="7"/>
  <c r="AG1327" i="7"/>
  <c r="AI1327" i="7"/>
  <c r="AK1327" i="7" s="1"/>
  <c r="AL1327" i="7" s="1"/>
  <c r="AM1327" i="7" s="1"/>
  <c r="AI1345" i="7"/>
  <c r="AK1345" i="7" s="1"/>
  <c r="AL1345" i="7" s="1"/>
  <c r="AM1345" i="7" s="1"/>
  <c r="AG1345" i="7"/>
  <c r="AD1345" i="7"/>
  <c r="AH1345" i="7"/>
  <c r="AE1345" i="7"/>
  <c r="AF1345" i="7"/>
  <c r="AG1257" i="7"/>
  <c r="AD1257" i="7"/>
  <c r="AI1257" i="7"/>
  <c r="AK1257" i="7" s="1"/>
  <c r="AL1257" i="7" s="1"/>
  <c r="AM1257" i="7" s="1"/>
  <c r="AF1257" i="7"/>
  <c r="AE1257" i="7"/>
  <c r="AH1257" i="7"/>
  <c r="AE1279" i="7"/>
  <c r="AD1279" i="7"/>
  <c r="AI1279" i="7"/>
  <c r="AK1279" i="7" s="1"/>
  <c r="AL1279" i="7" s="1"/>
  <c r="AM1279" i="7" s="1"/>
  <c r="AH1279" i="7"/>
  <c r="AF1279" i="7"/>
  <c r="AG1279" i="7"/>
  <c r="AE1267" i="7"/>
  <c r="AG1267" i="7"/>
  <c r="AI1267" i="7"/>
  <c r="AK1267" i="7" s="1"/>
  <c r="AL1267" i="7" s="1"/>
  <c r="AM1267" i="7" s="1"/>
  <c r="AD1267" i="7"/>
  <c r="AF1267" i="7"/>
  <c r="AH1267" i="7"/>
  <c r="AH1273" i="7"/>
  <c r="AE1273" i="7"/>
  <c r="AF1273" i="7"/>
  <c r="AG1273" i="7"/>
  <c r="AI1273" i="7"/>
  <c r="AK1273" i="7" s="1"/>
  <c r="AL1273" i="7" s="1"/>
  <c r="AM1273" i="7" s="1"/>
  <c r="AD1273" i="7"/>
  <c r="AI1338" i="7"/>
  <c r="AK1338" i="7" s="1"/>
  <c r="AL1338" i="7" s="1"/>
  <c r="AM1338" i="7" s="1"/>
  <c r="AD1338" i="7"/>
  <c r="AG1338" i="7"/>
  <c r="AF1338" i="7"/>
  <c r="AH1338" i="7"/>
  <c r="AE1338" i="7"/>
  <c r="AD1268" i="7"/>
  <c r="AI1268" i="7"/>
  <c r="AK1268" i="7" s="1"/>
  <c r="AL1268" i="7" s="1"/>
  <c r="AM1268" i="7" s="1"/>
  <c r="AG1306" i="7"/>
  <c r="AF1306" i="7"/>
  <c r="AI1306" i="7"/>
  <c r="AK1306" i="7" s="1"/>
  <c r="AL1306" i="7" s="1"/>
  <c r="AM1306" i="7" s="1"/>
  <c r="AH1303" i="7"/>
  <c r="AI1303" i="7"/>
  <c r="AK1303" i="7" s="1"/>
  <c r="AL1303" i="7" s="1"/>
  <c r="AM1303" i="7" s="1"/>
  <c r="AG1165" i="7"/>
  <c r="AE1230" i="7"/>
  <c r="AD1230" i="7"/>
  <c r="AG1240" i="7"/>
  <c r="AD1196" i="7"/>
  <c r="AE1196" i="7"/>
  <c r="AD1178" i="7"/>
  <c r="AE1183" i="7"/>
  <c r="AG1203" i="7"/>
  <c r="AE1172" i="7"/>
  <c r="AH1193" i="7"/>
  <c r="AH1216" i="7"/>
  <c r="AI1231" i="7"/>
  <c r="AK1231" i="7" s="1"/>
  <c r="AL1231" i="7" s="1"/>
  <c r="AM1231" i="7" s="1"/>
  <c r="AE1199" i="7"/>
  <c r="AG1242" i="7"/>
  <c r="AI1179" i="7"/>
  <c r="AK1179" i="7" s="1"/>
  <c r="AL1179" i="7" s="1"/>
  <c r="AM1179" i="7" s="1"/>
  <c r="AF1243" i="7"/>
  <c r="AE1203" i="7"/>
  <c r="AG690" i="7"/>
  <c r="AG809" i="7"/>
  <c r="AD809" i="7"/>
  <c r="AH809" i="7"/>
  <c r="AE809" i="7"/>
  <c r="AI809" i="7"/>
  <c r="AK809" i="7" s="1"/>
  <c r="AL809" i="7" s="1"/>
  <c r="AM809" i="7" s="1"/>
  <c r="AF809" i="7"/>
  <c r="AH814" i="7"/>
  <c r="AF814" i="7"/>
  <c r="AE814" i="7"/>
  <c r="AG814" i="7"/>
  <c r="AD814" i="7"/>
  <c r="AI814" i="7"/>
  <c r="AK814" i="7" s="1"/>
  <c r="AL814" i="7" s="1"/>
  <c r="AM814" i="7" s="1"/>
  <c r="AH753" i="7"/>
  <c r="AI753" i="7"/>
  <c r="AK753" i="7" s="1"/>
  <c r="AL753" i="7" s="1"/>
  <c r="AM753" i="7" s="1"/>
  <c r="AD753" i="7"/>
  <c r="AF753" i="7"/>
  <c r="AG753" i="7"/>
  <c r="AE753" i="7"/>
  <c r="AE810" i="7"/>
  <c r="AD810" i="7"/>
  <c r="AF810" i="7"/>
  <c r="AH810" i="7"/>
  <c r="AI810" i="7"/>
  <c r="AK810" i="7" s="1"/>
  <c r="AL810" i="7" s="1"/>
  <c r="AM810" i="7" s="1"/>
  <c r="AG810" i="7"/>
  <c r="AF837" i="7"/>
  <c r="AI837" i="7"/>
  <c r="AK837" i="7" s="1"/>
  <c r="AL837" i="7" s="1"/>
  <c r="AM837" i="7" s="1"/>
  <c r="AE837" i="7"/>
  <c r="AG837" i="7"/>
  <c r="AH837" i="7"/>
  <c r="AD837" i="7"/>
  <c r="AE783" i="7"/>
  <c r="AG783" i="7"/>
  <c r="AD783" i="7"/>
  <c r="AI783" i="7"/>
  <c r="AK783" i="7" s="1"/>
  <c r="AL783" i="7" s="1"/>
  <c r="AM783" i="7" s="1"/>
  <c r="AH783" i="7"/>
  <c r="AF783" i="7"/>
  <c r="AH804" i="7"/>
  <c r="AI828" i="7"/>
  <c r="AK828" i="7" s="1"/>
  <c r="AL828" i="7" s="1"/>
  <c r="AM828" i="7" s="1"/>
  <c r="AD828" i="7"/>
  <c r="AG828" i="7"/>
  <c r="AE817" i="7"/>
  <c r="AG817" i="7"/>
  <c r="AF782" i="7"/>
  <c r="AH782" i="7"/>
  <c r="AD782" i="7"/>
  <c r="AG782" i="7"/>
  <c r="AI782" i="7"/>
  <c r="AK782" i="7" s="1"/>
  <c r="AL782" i="7" s="1"/>
  <c r="AM782" i="7" s="1"/>
  <c r="AE782" i="7"/>
  <c r="AD759" i="7"/>
  <c r="AI759" i="7"/>
  <c r="AK759" i="7" s="1"/>
  <c r="AL759" i="7" s="1"/>
  <c r="AM759" i="7" s="1"/>
  <c r="AE759" i="7"/>
  <c r="AF759" i="7"/>
  <c r="AH759" i="7"/>
  <c r="AG759" i="7"/>
  <c r="AG832" i="7"/>
  <c r="AD832" i="7"/>
  <c r="AI832" i="7"/>
  <c r="AK832" i="7" s="1"/>
  <c r="AL832" i="7" s="1"/>
  <c r="AM832" i="7" s="1"/>
  <c r="AH832" i="7"/>
  <c r="AF832" i="7"/>
  <c r="AE832" i="7"/>
  <c r="AI757" i="7"/>
  <c r="AK757" i="7" s="1"/>
  <c r="AL757" i="7" s="1"/>
  <c r="AM757" i="7" s="1"/>
  <c r="AH757" i="7"/>
  <c r="AD757" i="7"/>
  <c r="AF757" i="7"/>
  <c r="AE757" i="7"/>
  <c r="AG757" i="7"/>
  <c r="AD812" i="7"/>
  <c r="AE812" i="7"/>
  <c r="AH812" i="7"/>
  <c r="AF812" i="7"/>
  <c r="AG812" i="7"/>
  <c r="AI812" i="7"/>
  <c r="AK812" i="7" s="1"/>
  <c r="AL812" i="7" s="1"/>
  <c r="AM812" i="7" s="1"/>
  <c r="AI758" i="7"/>
  <c r="AK758" i="7" s="1"/>
  <c r="AL758" i="7" s="1"/>
  <c r="AM758" i="7" s="1"/>
  <c r="AG758" i="7"/>
  <c r="AH758" i="7"/>
  <c r="AF758" i="7"/>
  <c r="AE758" i="7"/>
  <c r="AD758" i="7"/>
  <c r="AH752" i="7"/>
  <c r="AI846" i="7"/>
  <c r="AK846" i="7" s="1"/>
  <c r="AL846" i="7" s="1"/>
  <c r="AM846" i="7" s="1"/>
  <c r="AH846" i="7"/>
  <c r="AF778" i="7"/>
  <c r="AH778" i="7"/>
  <c r="AD778" i="7"/>
  <c r="AG778" i="7"/>
  <c r="AE778" i="7"/>
  <c r="AI778" i="7"/>
  <c r="AK778" i="7" s="1"/>
  <c r="AL778" i="7" s="1"/>
  <c r="AM778" i="7" s="1"/>
  <c r="AD826" i="7"/>
  <c r="AI826" i="7"/>
  <c r="AK826" i="7" s="1"/>
  <c r="AL826" i="7" s="1"/>
  <c r="AM826" i="7" s="1"/>
  <c r="AE826" i="7"/>
  <c r="AF826" i="7"/>
  <c r="AH826" i="7"/>
  <c r="AG826" i="7"/>
  <c r="AH842" i="7"/>
  <c r="AI842" i="7"/>
  <c r="AK842" i="7" s="1"/>
  <c r="AL842" i="7" s="1"/>
  <c r="AM842" i="7" s="1"/>
  <c r="AE842" i="7"/>
  <c r="AF842" i="7"/>
  <c r="AG842" i="7"/>
  <c r="AD842" i="7"/>
  <c r="AG806" i="7"/>
  <c r="AI806" i="7"/>
  <c r="AK806" i="7" s="1"/>
  <c r="AL806" i="7" s="1"/>
  <c r="AM806" i="7" s="1"/>
  <c r="AD806" i="7"/>
  <c r="AE806" i="7"/>
  <c r="AH806" i="7"/>
  <c r="AF806" i="7"/>
  <c r="AH788" i="7"/>
  <c r="AG788" i="7"/>
  <c r="AD788" i="7"/>
  <c r="AI788" i="7"/>
  <c r="AK788" i="7" s="1"/>
  <c r="AL788" i="7" s="1"/>
  <c r="AM788" i="7" s="1"/>
  <c r="AF788" i="7"/>
  <c r="AE788" i="7"/>
  <c r="AI791" i="7"/>
  <c r="AK791" i="7" s="1"/>
  <c r="AL791" i="7" s="1"/>
  <c r="AM791" i="7" s="1"/>
  <c r="AG791" i="7"/>
  <c r="AE791" i="7"/>
  <c r="AF791" i="7"/>
  <c r="AD791" i="7"/>
  <c r="AH791" i="7"/>
  <c r="AG777" i="7"/>
  <c r="AD838" i="7"/>
  <c r="AH838" i="7"/>
  <c r="AE1209" i="7"/>
  <c r="AE1240" i="7"/>
  <c r="AG1196" i="7"/>
  <c r="AI1193" i="7"/>
  <c r="AK1193" i="7" s="1"/>
  <c r="AL1193" i="7" s="1"/>
  <c r="AM1193" i="7" s="1"/>
  <c r="AD1193" i="7"/>
  <c r="AI1216" i="7"/>
  <c r="AK1216" i="7" s="1"/>
  <c r="AL1216" i="7" s="1"/>
  <c r="AM1216" i="7" s="1"/>
  <c r="AF1231" i="7"/>
  <c r="AI1199" i="7"/>
  <c r="AK1199" i="7" s="1"/>
  <c r="AL1199" i="7" s="1"/>
  <c r="AM1199" i="7" s="1"/>
  <c r="AD1179" i="7"/>
  <c r="AD1243" i="7"/>
  <c r="AG1209" i="7"/>
  <c r="AF1198" i="7"/>
  <c r="AF805" i="7"/>
  <c r="AG805" i="7"/>
  <c r="AI805" i="7"/>
  <c r="AK805" i="7" s="1"/>
  <c r="AL805" i="7" s="1"/>
  <c r="AM805" i="7" s="1"/>
  <c r="AH805" i="7"/>
  <c r="AE805" i="7"/>
  <c r="AD805" i="7"/>
  <c r="AH776" i="7"/>
  <c r="AD776" i="7"/>
  <c r="AF776" i="7"/>
  <c r="AG776" i="7"/>
  <c r="AE776" i="7"/>
  <c r="AI776" i="7"/>
  <c r="AK776" i="7" s="1"/>
  <c r="AL776" i="7" s="1"/>
  <c r="AM776" i="7" s="1"/>
  <c r="AG849" i="7"/>
  <c r="AF849" i="7"/>
  <c r="AD849" i="7"/>
  <c r="AI849" i="7"/>
  <c r="AK849" i="7" s="1"/>
  <c r="AL849" i="7" s="1"/>
  <c r="AM849" i="7" s="1"/>
  <c r="AH849" i="7"/>
  <c r="AE849" i="7"/>
  <c r="AH820" i="7"/>
  <c r="AI820" i="7"/>
  <c r="AK820" i="7" s="1"/>
  <c r="AL820" i="7" s="1"/>
  <c r="AM820" i="7" s="1"/>
  <c r="AD820" i="7"/>
  <c r="AE820" i="7"/>
  <c r="AG820" i="7"/>
  <c r="AF820" i="7"/>
  <c r="AG816" i="7"/>
  <c r="AF816" i="7"/>
  <c r="AE816" i="7"/>
  <c r="AH816" i="7"/>
  <c r="AI816" i="7"/>
  <c r="AK816" i="7" s="1"/>
  <c r="AL816" i="7" s="1"/>
  <c r="AM816" i="7" s="1"/>
  <c r="AD816" i="7"/>
  <c r="AF819" i="7"/>
  <c r="AG819" i="7"/>
  <c r="AE819" i="7"/>
  <c r="AI819" i="7"/>
  <c r="AK819" i="7" s="1"/>
  <c r="AL819" i="7" s="1"/>
  <c r="AM819" i="7" s="1"/>
  <c r="AH819" i="7"/>
  <c r="AD819" i="7"/>
  <c r="AG756" i="7"/>
  <c r="AI756" i="7"/>
  <c r="AK756" i="7" s="1"/>
  <c r="AL756" i="7" s="1"/>
  <c r="AM756" i="7" s="1"/>
  <c r="AG796" i="7"/>
  <c r="AI796" i="7"/>
  <c r="AK796" i="7" s="1"/>
  <c r="AL796" i="7" s="1"/>
  <c r="AM796" i="7" s="1"/>
  <c r="AF1229" i="7"/>
  <c r="AI1227" i="7"/>
  <c r="AK1227" i="7" s="1"/>
  <c r="AL1227" i="7" s="1"/>
  <c r="AM1227" i="7" s="1"/>
  <c r="AE1233" i="7"/>
  <c r="AI1200" i="7"/>
  <c r="AK1200" i="7" s="1"/>
  <c r="AL1200" i="7" s="1"/>
  <c r="AM1200" i="7" s="1"/>
  <c r="AI1244" i="7"/>
  <c r="AK1244" i="7" s="1"/>
  <c r="AL1244" i="7" s="1"/>
  <c r="AM1244" i="7" s="1"/>
  <c r="AD1222" i="7"/>
  <c r="AI1198" i="7"/>
  <c r="AK1198" i="7" s="1"/>
  <c r="AL1198" i="7" s="1"/>
  <c r="AM1198" i="7" s="1"/>
  <c r="AF1186" i="7"/>
  <c r="AH1233" i="7"/>
  <c r="AF1200" i="7"/>
  <c r="AG1174" i="7"/>
  <c r="AD1186" i="7"/>
  <c r="AG1229" i="7"/>
  <c r="AD1229" i="7"/>
  <c r="AD1228" i="7"/>
  <c r="AE1229" i="7"/>
  <c r="AG1186" i="7"/>
  <c r="AF1247" i="7"/>
  <c r="AI1211" i="7"/>
  <c r="AK1211" i="7" s="1"/>
  <c r="AL1211" i="7" s="1"/>
  <c r="AM1211" i="7" s="1"/>
  <c r="AI1228" i="7"/>
  <c r="AK1228" i="7" s="1"/>
  <c r="AL1228" i="7" s="1"/>
  <c r="AM1228" i="7" s="1"/>
  <c r="AD1170" i="7"/>
  <c r="AI1168" i="7"/>
  <c r="AK1168" i="7" s="1"/>
  <c r="AL1168" i="7" s="1"/>
  <c r="AM1168" i="7" s="1"/>
  <c r="AH1197" i="7"/>
  <c r="AD1250" i="7"/>
  <c r="AI1186" i="7"/>
  <c r="AK1186" i="7" s="1"/>
  <c r="AL1186" i="7" s="1"/>
  <c r="AM1186" i="7" s="1"/>
  <c r="AI1165" i="7"/>
  <c r="AK1165" i="7" s="1"/>
  <c r="AL1165" i="7" s="1"/>
  <c r="AM1165" i="7" s="1"/>
  <c r="AG1246" i="7"/>
  <c r="AI1246" i="7"/>
  <c r="AK1246" i="7" s="1"/>
  <c r="AL1246" i="7" s="1"/>
  <c r="AM1246" i="7" s="1"/>
  <c r="AF1173" i="7"/>
  <c r="AD1169" i="7"/>
  <c r="AE1169" i="7"/>
  <c r="AG1158" i="7"/>
  <c r="AG1204" i="7"/>
  <c r="AF1197" i="7"/>
  <c r="AE1197" i="7"/>
  <c r="AG1198" i="7"/>
  <c r="AG1225" i="7"/>
  <c r="AH1238" i="7"/>
  <c r="AE1176" i="7"/>
  <c r="AD1238" i="7"/>
  <c r="AI1176" i="7"/>
  <c r="AK1176" i="7" s="1"/>
  <c r="AL1176" i="7" s="1"/>
  <c r="AM1176" i="7" s="1"/>
  <c r="AI1173" i="7"/>
  <c r="AK1173" i="7" s="1"/>
  <c r="AL1173" i="7" s="1"/>
  <c r="AM1173" i="7" s="1"/>
  <c r="AE1173" i="7"/>
  <c r="AG1169" i="7"/>
  <c r="AH1204" i="7"/>
  <c r="AG1197" i="7"/>
  <c r="AD1198" i="7"/>
  <c r="AH1198" i="7"/>
  <c r="AF1225" i="7"/>
  <c r="AE1165" i="7"/>
  <c r="AG1176" i="7"/>
  <c r="AI1220" i="7"/>
  <c r="AK1220" i="7" s="1"/>
  <c r="AL1220" i="7" s="1"/>
  <c r="AM1220" i="7" s="1"/>
  <c r="AD1220" i="7"/>
  <c r="AH1165" i="7"/>
  <c r="AF1238" i="7"/>
  <c r="AG1220" i="7"/>
  <c r="AD1246" i="7"/>
  <c r="AD1215" i="7"/>
  <c r="AH1209" i="7"/>
  <c r="AG1193" i="7"/>
  <c r="AD1216" i="7"/>
  <c r="AD1231" i="7"/>
  <c r="AH1173" i="7"/>
  <c r="AD1199" i="7"/>
  <c r="AF1169" i="7"/>
  <c r="AF1242" i="7"/>
  <c r="AH1179" i="7"/>
  <c r="AG1243" i="7"/>
  <c r="AH1183" i="7"/>
  <c r="AH1174" i="7"/>
  <c r="AD1197" i="7"/>
  <c r="AF1248" i="7"/>
  <c r="AE1184" i="7"/>
  <c r="AI1177" i="7"/>
  <c r="AK1177" i="7" s="1"/>
  <c r="AL1177" i="7" s="1"/>
  <c r="AM1177" i="7" s="1"/>
  <c r="AD1184" i="7"/>
  <c r="AG1245" i="7"/>
  <c r="AH1218" i="7"/>
  <c r="AF1212" i="7"/>
  <c r="AH1195" i="7"/>
  <c r="AH1177" i="7"/>
  <c r="AF1184" i="7"/>
  <c r="AG1180" i="7"/>
  <c r="AH1237" i="7"/>
  <c r="AF1166" i="7"/>
  <c r="AF1221" i="7"/>
  <c r="AG1177" i="7"/>
  <c r="AI1184" i="7"/>
  <c r="AK1184" i="7" s="1"/>
  <c r="AL1184" i="7" s="1"/>
  <c r="AM1184" i="7" s="1"/>
  <c r="AD1177" i="7"/>
  <c r="AG1184" i="7"/>
  <c r="AE704" i="7"/>
  <c r="AF704" i="7"/>
  <c r="AI704" i="7"/>
  <c r="AK704" i="7" s="1"/>
  <c r="AL704" i="7" s="1"/>
  <c r="AM704" i="7" s="1"/>
  <c r="AG704" i="7"/>
  <c r="AD704" i="7"/>
  <c r="AH704" i="7"/>
  <c r="AE680" i="7"/>
  <c r="AH680" i="7"/>
  <c r="AD680" i="7"/>
  <c r="AG680" i="7"/>
  <c r="AI680" i="7"/>
  <c r="AK680" i="7" s="1"/>
  <c r="AL680" i="7" s="1"/>
  <c r="AM680" i="7" s="1"/>
  <c r="AF680" i="7"/>
  <c r="AH1180" i="7"/>
  <c r="AD1245" i="7"/>
  <c r="AG1166" i="7"/>
  <c r="AF1208" i="7"/>
  <c r="AI1212" i="7"/>
  <c r="AK1212" i="7" s="1"/>
  <c r="AL1212" i="7" s="1"/>
  <c r="AM1212" i="7" s="1"/>
  <c r="AH1152" i="7"/>
  <c r="AG662" i="7"/>
  <c r="AF662" i="7"/>
  <c r="AE662" i="7"/>
  <c r="AD662" i="7"/>
  <c r="AI662" i="7"/>
  <c r="AK662" i="7" s="1"/>
  <c r="AL662" i="7" s="1"/>
  <c r="AM662" i="7" s="1"/>
  <c r="AH662" i="7"/>
  <c r="AG1195" i="7"/>
  <c r="AF1161" i="7"/>
  <c r="AI1166" i="7"/>
  <c r="AK1166" i="7" s="1"/>
  <c r="AL1166" i="7" s="1"/>
  <c r="AM1166" i="7" s="1"/>
  <c r="AI1181" i="7"/>
  <c r="AK1181" i="7" s="1"/>
  <c r="AL1181" i="7" s="1"/>
  <c r="AM1181" i="7" s="1"/>
  <c r="AG1223" i="7"/>
  <c r="AF1205" i="7"/>
  <c r="AE706" i="7"/>
  <c r="AI706" i="7"/>
  <c r="AK706" i="7" s="1"/>
  <c r="AL706" i="7" s="1"/>
  <c r="AM706" i="7" s="1"/>
  <c r="AH706" i="7"/>
  <c r="AG706" i="7"/>
  <c r="AF706" i="7"/>
  <c r="AD706" i="7"/>
  <c r="AG1248" i="7"/>
  <c r="AF1213" i="7"/>
  <c r="AF1180" i="7"/>
  <c r="AF1195" i="7"/>
  <c r="AH1248" i="7"/>
  <c r="AG1251" i="7"/>
  <c r="AE1152" i="7"/>
  <c r="AD1213" i="7"/>
  <c r="AD1218" i="7"/>
  <c r="AE1166" i="7"/>
  <c r="AF1181" i="7"/>
  <c r="AE1221" i="7"/>
  <c r="AI1237" i="7"/>
  <c r="AK1237" i="7" s="1"/>
  <c r="AL1237" i="7" s="1"/>
  <c r="AM1237" i="7" s="1"/>
  <c r="AD718" i="7"/>
  <c r="AI718" i="7"/>
  <c r="AK718" i="7" s="1"/>
  <c r="AL718" i="7" s="1"/>
  <c r="AM718" i="7" s="1"/>
  <c r="AE718" i="7"/>
  <c r="AG718" i="7"/>
  <c r="AH718" i="7"/>
  <c r="AF718" i="7"/>
  <c r="AI676" i="7"/>
  <c r="AK676" i="7" s="1"/>
  <c r="AL676" i="7" s="1"/>
  <c r="AM676" i="7" s="1"/>
  <c r="AF676" i="7"/>
  <c r="AD676" i="7"/>
  <c r="AE676" i="7"/>
  <c r="AG676" i="7"/>
  <c r="AH676" i="7"/>
  <c r="AE670" i="7"/>
  <c r="AG670" i="7"/>
  <c r="AF670" i="7"/>
  <c r="AD670" i="7"/>
  <c r="AI670" i="7"/>
  <c r="AK670" i="7" s="1"/>
  <c r="AL670" i="7" s="1"/>
  <c r="AM670" i="7" s="1"/>
  <c r="AH670" i="7"/>
  <c r="AI720" i="7"/>
  <c r="AK720" i="7" s="1"/>
  <c r="AL720" i="7" s="1"/>
  <c r="AM720" i="7" s="1"/>
  <c r="AH720" i="7"/>
  <c r="AG720" i="7"/>
  <c r="AF720" i="7"/>
  <c r="AD720" i="7"/>
  <c r="AE720" i="7"/>
  <c r="AG1167" i="7"/>
  <c r="AE1167" i="7"/>
  <c r="AH1167" i="7"/>
  <c r="AD1167" i="7"/>
  <c r="AF1167" i="7"/>
  <c r="AI1167" i="7"/>
  <c r="AK1167" i="7" s="1"/>
  <c r="AL1167" i="7" s="1"/>
  <c r="AM1167" i="7" s="1"/>
  <c r="AD1195" i="7"/>
  <c r="AI1195" i="7"/>
  <c r="AK1195" i="7" s="1"/>
  <c r="AL1195" i="7" s="1"/>
  <c r="AM1195" i="7" s="1"/>
  <c r="AE1236" i="7"/>
  <c r="AD1248" i="7"/>
  <c r="AE1161" i="7"/>
  <c r="AE1213" i="7"/>
  <c r="AG1213" i="7"/>
  <c r="AE1180" i="7"/>
  <c r="AE1245" i="7"/>
  <c r="AD1166" i="7"/>
  <c r="AE1231" i="7"/>
  <c r="AD1181" i="7"/>
  <c r="AF1199" i="7"/>
  <c r="AI1208" i="7"/>
  <c r="AK1208" i="7" s="1"/>
  <c r="AL1208" i="7" s="1"/>
  <c r="AM1208" i="7" s="1"/>
  <c r="AE1208" i="7"/>
  <c r="AD1223" i="7"/>
  <c r="AD1242" i="7"/>
  <c r="AE1179" i="7"/>
  <c r="AG1212" i="7"/>
  <c r="AH1243" i="7"/>
  <c r="AE1205" i="7"/>
  <c r="AG1237" i="7"/>
  <c r="AI1210" i="7"/>
  <c r="AK1210" i="7" s="1"/>
  <c r="AL1210" i="7" s="1"/>
  <c r="AM1210" i="7" s="1"/>
  <c r="AG1210" i="7"/>
  <c r="AE1181" i="7"/>
  <c r="AD1208" i="7"/>
  <c r="AG1208" i="7"/>
  <c r="AI1218" i="7"/>
  <c r="AK1218" i="7" s="1"/>
  <c r="AL1218" i="7" s="1"/>
  <c r="AM1218" i="7" s="1"/>
  <c r="AE1212" i="7"/>
  <c r="AH1212" i="7"/>
  <c r="AH1205" i="7"/>
  <c r="AI1221" i="7"/>
  <c r="AK1221" i="7" s="1"/>
  <c r="AL1221" i="7" s="1"/>
  <c r="AM1221" i="7" s="1"/>
  <c r="AG1221" i="7"/>
  <c r="AG1205" i="7"/>
  <c r="AD1237" i="7"/>
  <c r="AD1210" i="7"/>
  <c r="AE1248" i="7"/>
  <c r="AH1161" i="7"/>
  <c r="AI1213" i="7"/>
  <c r="AK1213" i="7" s="1"/>
  <c r="AL1213" i="7" s="1"/>
  <c r="AM1213" i="7" s="1"/>
  <c r="AD1180" i="7"/>
  <c r="AD1205" i="7"/>
  <c r="AH1166" i="7"/>
  <c r="AG1181" i="7"/>
  <c r="AH1208" i="7"/>
  <c r="AH1221" i="7"/>
  <c r="AF1237" i="7"/>
  <c r="AE1210" i="7"/>
  <c r="AG1249" i="7"/>
  <c r="AI1249" i="7"/>
  <c r="AK1249" i="7" s="1"/>
  <c r="AL1249" i="7" s="1"/>
  <c r="AM1249" i="7" s="1"/>
  <c r="AE1249" i="7"/>
  <c r="AD1249" i="7"/>
  <c r="AH1249" i="7"/>
  <c r="AF1249" i="7"/>
  <c r="AF582" i="7"/>
  <c r="AE582" i="7"/>
  <c r="AG582" i="7"/>
  <c r="AH582" i="7"/>
  <c r="AD582" i="7"/>
  <c r="AI582" i="7"/>
  <c r="AK582" i="7" s="1"/>
  <c r="AL582" i="7" s="1"/>
  <c r="AM582" i="7" s="1"/>
  <c r="AF644" i="7"/>
  <c r="AG644" i="7"/>
  <c r="AD644" i="7"/>
  <c r="AI644" i="7"/>
  <c r="AK644" i="7" s="1"/>
  <c r="AL644" i="7" s="1"/>
  <c r="AM644" i="7" s="1"/>
  <c r="AH644" i="7"/>
  <c r="AE644" i="7"/>
  <c r="AG595" i="7"/>
  <c r="AI595" i="7"/>
  <c r="AK595" i="7" s="1"/>
  <c r="AL595" i="7" s="1"/>
  <c r="AM595" i="7" s="1"/>
  <c r="AE595" i="7"/>
  <c r="AD595" i="7"/>
  <c r="AF595" i="7"/>
  <c r="AH595" i="7"/>
  <c r="AG630" i="7"/>
  <c r="AH630" i="7"/>
  <c r="AE630" i="7"/>
  <c r="AF630" i="7"/>
  <c r="AI630" i="7"/>
  <c r="AK630" i="7" s="1"/>
  <c r="AL630" i="7" s="1"/>
  <c r="AM630" i="7" s="1"/>
  <c r="AD630" i="7"/>
  <c r="AG607" i="7"/>
  <c r="AF607" i="7"/>
  <c r="AD607" i="7"/>
  <c r="AI607" i="7"/>
  <c r="AK607" i="7" s="1"/>
  <c r="AL607" i="7" s="1"/>
  <c r="AM607" i="7" s="1"/>
  <c r="AE607" i="7"/>
  <c r="AH607" i="7"/>
  <c r="AI580" i="7"/>
  <c r="AK580" i="7" s="1"/>
  <c r="AL580" i="7" s="1"/>
  <c r="AM580" i="7" s="1"/>
  <c r="AH580" i="7"/>
  <c r="AG580" i="7"/>
  <c r="AF580" i="7"/>
  <c r="AD580" i="7"/>
  <c r="AE580" i="7"/>
  <c r="AG614" i="7"/>
  <c r="AD614" i="7"/>
  <c r="AI614" i="7"/>
  <c r="AK614" i="7" s="1"/>
  <c r="AL614" i="7" s="1"/>
  <c r="AM614" i="7" s="1"/>
  <c r="AF614" i="7"/>
  <c r="AE614" i="7"/>
  <c r="AH614" i="7"/>
  <c r="AI636" i="7"/>
  <c r="AK636" i="7" s="1"/>
  <c r="AL636" i="7" s="1"/>
  <c r="AM636" i="7" s="1"/>
  <c r="AD636" i="7"/>
  <c r="AG636" i="7"/>
  <c r="AH636" i="7"/>
  <c r="AF636" i="7"/>
  <c r="AE636" i="7"/>
  <c r="AH646" i="7"/>
  <c r="AE646" i="7"/>
  <c r="AG646" i="7"/>
  <c r="AI646" i="7"/>
  <c r="AK646" i="7" s="1"/>
  <c r="AL646" i="7" s="1"/>
  <c r="AM646" i="7" s="1"/>
  <c r="AF646" i="7"/>
  <c r="AD646" i="7"/>
  <c r="AI896" i="7"/>
  <c r="AK896" i="7" s="1"/>
  <c r="AL896" i="7" s="1"/>
  <c r="AM896" i="7" s="1"/>
  <c r="AE896" i="7"/>
  <c r="AH896" i="7"/>
  <c r="AD896" i="7"/>
  <c r="AG896" i="7"/>
  <c r="AF896" i="7"/>
  <c r="AD888" i="7"/>
  <c r="AG888" i="7"/>
  <c r="AE888" i="7"/>
  <c r="AI888" i="7"/>
  <c r="AK888" i="7" s="1"/>
  <c r="AL888" i="7" s="1"/>
  <c r="AM888" i="7" s="1"/>
  <c r="AH888" i="7"/>
  <c r="AF888" i="7"/>
  <c r="AI927" i="7"/>
  <c r="AK927" i="7" s="1"/>
  <c r="AL927" i="7" s="1"/>
  <c r="AM927" i="7" s="1"/>
  <c r="AH927" i="7"/>
  <c r="AE927" i="7"/>
  <c r="AF927" i="7"/>
  <c r="AG927" i="7"/>
  <c r="AD927" i="7"/>
  <c r="AH950" i="7"/>
  <c r="AI950" i="7"/>
  <c r="AK950" i="7" s="1"/>
  <c r="AL950" i="7" s="1"/>
  <c r="AM950" i="7" s="1"/>
  <c r="AF950" i="7"/>
  <c r="AE950" i="7"/>
  <c r="AG950" i="7"/>
  <c r="AD950" i="7"/>
  <c r="AD931" i="7"/>
  <c r="AE931" i="7"/>
  <c r="AH931" i="7"/>
  <c r="AF931" i="7"/>
  <c r="AI931" i="7"/>
  <c r="AK931" i="7" s="1"/>
  <c r="AL931" i="7" s="1"/>
  <c r="AM931" i="7" s="1"/>
  <c r="AG931" i="7"/>
  <c r="AH893" i="7"/>
  <c r="AE893" i="7"/>
  <c r="AG893" i="7"/>
  <c r="AI893" i="7"/>
  <c r="AK893" i="7" s="1"/>
  <c r="AL893" i="7" s="1"/>
  <c r="AM893" i="7" s="1"/>
  <c r="AD893" i="7"/>
  <c r="AF893" i="7"/>
  <c r="AI930" i="7"/>
  <c r="AK930" i="7" s="1"/>
  <c r="AL930" i="7" s="1"/>
  <c r="AM930" i="7" s="1"/>
  <c r="AH930" i="7"/>
  <c r="AF930" i="7"/>
  <c r="AG930" i="7"/>
  <c r="AE930" i="7"/>
  <c r="AD930" i="7"/>
  <c r="AH875" i="7"/>
  <c r="AD875" i="7"/>
  <c r="AE875" i="7"/>
  <c r="AI875" i="7"/>
  <c r="AK875" i="7" s="1"/>
  <c r="AL875" i="7" s="1"/>
  <c r="AM875" i="7" s="1"/>
  <c r="AG875" i="7"/>
  <c r="AF875" i="7"/>
  <c r="AD1376" i="7"/>
  <c r="AG1376" i="7"/>
  <c r="AI1376" i="7"/>
  <c r="AK1376" i="7" s="1"/>
  <c r="AL1376" i="7" s="1"/>
  <c r="AM1376" i="7" s="1"/>
  <c r="AE1376" i="7"/>
  <c r="AH1376" i="7"/>
  <c r="AF1376" i="7"/>
  <c r="AI1447" i="7"/>
  <c r="AK1447" i="7" s="1"/>
  <c r="AL1447" i="7" s="1"/>
  <c r="AM1447" i="7" s="1"/>
  <c r="AF1447" i="7"/>
  <c r="AH1447" i="7"/>
  <c r="AE1447" i="7"/>
  <c r="AD1447" i="7"/>
  <c r="AG1447" i="7"/>
  <c r="AI1403" i="7"/>
  <c r="AK1403" i="7" s="1"/>
  <c r="AL1403" i="7" s="1"/>
  <c r="AM1403" i="7" s="1"/>
  <c r="AF1403" i="7"/>
  <c r="AG1403" i="7"/>
  <c r="AD1403" i="7"/>
  <c r="AH1403" i="7"/>
  <c r="AE1403" i="7"/>
  <c r="AG1355" i="7"/>
  <c r="AE1355" i="7"/>
  <c r="AD1355" i="7"/>
  <c r="AF1355" i="7"/>
  <c r="AI1355" i="7"/>
  <c r="AK1355" i="7" s="1"/>
  <c r="AL1355" i="7" s="1"/>
  <c r="AM1355" i="7" s="1"/>
  <c r="AH1355" i="7"/>
  <c r="AD1359" i="7"/>
  <c r="AI1359" i="7"/>
  <c r="AK1359" i="7" s="1"/>
  <c r="AL1359" i="7" s="1"/>
  <c r="AM1359" i="7" s="1"/>
  <c r="AH1359" i="7"/>
  <c r="AG1359" i="7"/>
  <c r="AE1359" i="7"/>
  <c r="AF1359" i="7"/>
  <c r="AI1410" i="7"/>
  <c r="AK1410" i="7" s="1"/>
  <c r="AL1410" i="7" s="1"/>
  <c r="AM1410" i="7" s="1"/>
  <c r="AG1410" i="7"/>
  <c r="AF1410" i="7"/>
  <c r="AE1410" i="7"/>
  <c r="AD1410" i="7"/>
  <c r="AH1410" i="7"/>
  <c r="AD1382" i="7"/>
  <c r="AH1382" i="7"/>
  <c r="AG1382" i="7"/>
  <c r="AI1382" i="7"/>
  <c r="AK1382" i="7" s="1"/>
  <c r="AL1382" i="7" s="1"/>
  <c r="AM1382" i="7" s="1"/>
  <c r="AF1382" i="7"/>
  <c r="AE1382" i="7"/>
  <c r="AI1419" i="7"/>
  <c r="AK1419" i="7" s="1"/>
  <c r="AL1419" i="7" s="1"/>
  <c r="AM1419" i="7" s="1"/>
  <c r="AD1419" i="7"/>
  <c r="AE1419" i="7"/>
  <c r="AF1419" i="7"/>
  <c r="AG1419" i="7"/>
  <c r="AH1419" i="7"/>
  <c r="AD1424" i="7"/>
  <c r="AG1424" i="7"/>
  <c r="AE1424" i="7"/>
  <c r="AI1424" i="7"/>
  <c r="AK1424" i="7" s="1"/>
  <c r="AL1424" i="7" s="1"/>
  <c r="AM1424" i="7" s="1"/>
  <c r="AH1424" i="7"/>
  <c r="AF1424" i="7"/>
  <c r="AG1393" i="7"/>
  <c r="AF1393" i="7"/>
  <c r="AD1393" i="7"/>
  <c r="AE1393" i="7"/>
  <c r="AH1393" i="7"/>
  <c r="AI1393" i="7"/>
  <c r="AK1393" i="7" s="1"/>
  <c r="AL1393" i="7" s="1"/>
  <c r="AM1393" i="7" s="1"/>
  <c r="AF1391" i="7"/>
  <c r="AI1391" i="7"/>
  <c r="AK1391" i="7" s="1"/>
  <c r="AL1391" i="7" s="1"/>
  <c r="AM1391" i="7" s="1"/>
  <c r="AH1391" i="7"/>
  <c r="AG1391" i="7"/>
  <c r="AD1391" i="7"/>
  <c r="AE1391" i="7"/>
  <c r="AD1201" i="7"/>
  <c r="AH1201" i="7"/>
  <c r="AF1201" i="7"/>
  <c r="AG1163" i="7"/>
  <c r="AI1163" i="7"/>
  <c r="AK1163" i="7" s="1"/>
  <c r="AL1163" i="7" s="1"/>
  <c r="AM1163" i="7" s="1"/>
  <c r="AF1159" i="7"/>
  <c r="AI1159" i="7"/>
  <c r="AK1159" i="7" s="1"/>
  <c r="AL1159" i="7" s="1"/>
  <c r="AM1159" i="7" s="1"/>
  <c r="AE1159" i="7"/>
  <c r="AG1159" i="7"/>
  <c r="AD1159" i="7"/>
  <c r="AE1188" i="7"/>
  <c r="AD1188" i="7"/>
  <c r="AF1188" i="7"/>
  <c r="AI1188" i="7"/>
  <c r="AK1188" i="7" s="1"/>
  <c r="AL1188" i="7" s="1"/>
  <c r="AM1188" i="7" s="1"/>
  <c r="AH1188" i="7"/>
  <c r="AH1227" i="7"/>
  <c r="AI1247" i="7"/>
  <c r="AK1247" i="7" s="1"/>
  <c r="AL1247" i="7" s="1"/>
  <c r="AM1247" i="7" s="1"/>
  <c r="AF1234" i="7"/>
  <c r="AI1234" i="7"/>
  <c r="AK1234" i="7" s="1"/>
  <c r="AL1234" i="7" s="1"/>
  <c r="AM1234" i="7" s="1"/>
  <c r="AD1211" i="7"/>
  <c r="AH1228" i="7"/>
  <c r="AG1200" i="7"/>
  <c r="AI1226" i="7"/>
  <c r="AK1226" i="7" s="1"/>
  <c r="AL1226" i="7" s="1"/>
  <c r="AM1226" i="7" s="1"/>
  <c r="AD1226" i="7"/>
  <c r="AH1191" i="7"/>
  <c r="AD1244" i="7"/>
  <c r="AH1159" i="7"/>
  <c r="AE1174" i="7"/>
  <c r="AE1170" i="7"/>
  <c r="AF1170" i="7"/>
  <c r="AD1163" i="7"/>
  <c r="AE1156" i="7"/>
  <c r="AI1157" i="7"/>
  <c r="AK1157" i="7" s="1"/>
  <c r="AL1157" i="7" s="1"/>
  <c r="AM1157" i="7" s="1"/>
  <c r="AG1168" i="7"/>
  <c r="AD1168" i="7"/>
  <c r="AI1222" i="7"/>
  <c r="AK1222" i="7" s="1"/>
  <c r="AL1222" i="7" s="1"/>
  <c r="AM1222" i="7" s="1"/>
  <c r="AE1163" i="7"/>
  <c r="AI1250" i="7"/>
  <c r="AK1250" i="7" s="1"/>
  <c r="AL1250" i="7" s="1"/>
  <c r="AM1250" i="7" s="1"/>
  <c r="AG1250" i="7"/>
  <c r="AD557" i="7"/>
  <c r="AI557" i="7"/>
  <c r="AK557" i="7" s="1"/>
  <c r="AL557" i="7" s="1"/>
  <c r="AM557" i="7" s="1"/>
  <c r="AE557" i="7"/>
  <c r="AG557" i="7"/>
  <c r="AH557" i="7"/>
  <c r="AF557" i="7"/>
  <c r="AF643" i="7"/>
  <c r="AH643" i="7"/>
  <c r="AE643" i="7"/>
  <c r="AD643" i="7"/>
  <c r="AG643" i="7"/>
  <c r="AI643" i="7"/>
  <c r="AK643" i="7" s="1"/>
  <c r="AL643" i="7" s="1"/>
  <c r="AM643" i="7" s="1"/>
  <c r="AD553" i="7"/>
  <c r="AG553" i="7"/>
  <c r="AE553" i="7"/>
  <c r="AH553" i="7"/>
  <c r="AI553" i="7"/>
  <c r="AK553" i="7" s="1"/>
  <c r="AL553" i="7" s="1"/>
  <c r="AM553" i="7" s="1"/>
  <c r="AF553" i="7"/>
  <c r="AG606" i="7"/>
  <c r="AF606" i="7"/>
  <c r="AH606" i="7"/>
  <c r="AE606" i="7"/>
  <c r="AI606" i="7"/>
  <c r="AK606" i="7" s="1"/>
  <c r="AL606" i="7" s="1"/>
  <c r="AM606" i="7" s="1"/>
  <c r="AD606" i="7"/>
  <c r="AE637" i="7"/>
  <c r="AF637" i="7"/>
  <c r="AI637" i="7"/>
  <c r="AK637" i="7" s="1"/>
  <c r="AL637" i="7" s="1"/>
  <c r="AM637" i="7" s="1"/>
  <c r="AG637" i="7"/>
  <c r="AD637" i="7"/>
  <c r="AH637" i="7"/>
  <c r="AD621" i="7"/>
  <c r="AG621" i="7"/>
  <c r="AI621" i="7"/>
  <c r="AK621" i="7" s="1"/>
  <c r="AL621" i="7" s="1"/>
  <c r="AM621" i="7" s="1"/>
  <c r="AH621" i="7"/>
  <c r="AE621" i="7"/>
  <c r="AF621" i="7"/>
  <c r="AI597" i="7"/>
  <c r="AK597" i="7" s="1"/>
  <c r="AL597" i="7" s="1"/>
  <c r="AM597" i="7" s="1"/>
  <c r="AH597" i="7"/>
  <c r="AG597" i="7"/>
  <c r="AF597" i="7"/>
  <c r="AD597" i="7"/>
  <c r="AE597" i="7"/>
  <c r="AE635" i="7"/>
  <c r="AG635" i="7"/>
  <c r="AI635" i="7"/>
  <c r="AK635" i="7" s="1"/>
  <c r="AL635" i="7" s="1"/>
  <c r="AM635" i="7" s="1"/>
  <c r="AH635" i="7"/>
  <c r="AD635" i="7"/>
  <c r="AF635" i="7"/>
  <c r="AG571" i="7"/>
  <c r="AH571" i="7"/>
  <c r="AI571" i="7"/>
  <c r="AK571" i="7" s="1"/>
  <c r="AL571" i="7" s="1"/>
  <c r="AM571" i="7" s="1"/>
  <c r="AD571" i="7"/>
  <c r="AE571" i="7"/>
  <c r="AF571" i="7"/>
  <c r="AE592" i="7"/>
  <c r="AD592" i="7"/>
  <c r="AI592" i="7"/>
  <c r="AK592" i="7" s="1"/>
  <c r="AL592" i="7" s="1"/>
  <c r="AM592" i="7" s="1"/>
  <c r="AG592" i="7"/>
  <c r="AH592" i="7"/>
  <c r="AF592" i="7"/>
  <c r="AH555" i="7"/>
  <c r="AG555" i="7"/>
  <c r="AE555" i="7"/>
  <c r="AF555" i="7"/>
  <c r="AD555" i="7"/>
  <c r="AI555" i="7"/>
  <c r="AK555" i="7" s="1"/>
  <c r="AL555" i="7" s="1"/>
  <c r="AM555" i="7" s="1"/>
  <c r="AF648" i="7"/>
  <c r="AD648" i="7"/>
  <c r="AG648" i="7"/>
  <c r="AE648" i="7"/>
  <c r="AH648" i="7"/>
  <c r="AI648" i="7"/>
  <c r="AK648" i="7" s="1"/>
  <c r="AL648" i="7" s="1"/>
  <c r="AM648" i="7" s="1"/>
  <c r="AE554" i="7"/>
  <c r="AH554" i="7"/>
  <c r="AF554" i="7"/>
  <c r="AD554" i="7"/>
  <c r="AG554" i="7"/>
  <c r="AI554" i="7"/>
  <c r="AK554" i="7" s="1"/>
  <c r="AL554" i="7" s="1"/>
  <c r="AM554" i="7" s="1"/>
  <c r="AF588" i="7"/>
  <c r="AG588" i="7"/>
  <c r="AE588" i="7"/>
  <c r="AI588" i="7"/>
  <c r="AK588" i="7" s="1"/>
  <c r="AL588" i="7" s="1"/>
  <c r="AM588" i="7" s="1"/>
  <c r="AH588" i="7"/>
  <c r="AD588" i="7"/>
  <c r="AH610" i="7"/>
  <c r="AF610" i="7"/>
  <c r="AE610" i="7"/>
  <c r="AD610" i="7"/>
  <c r="AI610" i="7"/>
  <c r="AK610" i="7" s="1"/>
  <c r="AL610" i="7" s="1"/>
  <c r="AM610" i="7" s="1"/>
  <c r="AG610" i="7"/>
  <c r="AF586" i="7"/>
  <c r="AH586" i="7"/>
  <c r="AG586" i="7"/>
  <c r="AI586" i="7"/>
  <c r="AK586" i="7" s="1"/>
  <c r="AL586" i="7" s="1"/>
  <c r="AM586" i="7" s="1"/>
  <c r="AE586" i="7"/>
  <c r="AD586" i="7"/>
  <c r="AH604" i="7"/>
  <c r="AF604" i="7"/>
  <c r="AI604" i="7"/>
  <c r="AK604" i="7" s="1"/>
  <c r="AL604" i="7" s="1"/>
  <c r="AM604" i="7" s="1"/>
  <c r="AD604" i="7"/>
  <c r="AE604" i="7"/>
  <c r="AG604" i="7"/>
  <c r="AF647" i="7"/>
  <c r="AE647" i="7"/>
  <c r="AD647" i="7"/>
  <c r="AG647" i="7"/>
  <c r="AI647" i="7"/>
  <c r="AK647" i="7" s="1"/>
  <c r="AL647" i="7" s="1"/>
  <c r="AM647" i="7" s="1"/>
  <c r="AH647" i="7"/>
  <c r="AF624" i="7"/>
  <c r="AH624" i="7"/>
  <c r="AE624" i="7"/>
  <c r="AD624" i="7"/>
  <c r="AI624" i="7"/>
  <c r="AK624" i="7" s="1"/>
  <c r="AL624" i="7" s="1"/>
  <c r="AM624" i="7" s="1"/>
  <c r="AG624" i="7"/>
  <c r="AH562" i="7"/>
  <c r="AF562" i="7"/>
  <c r="AE562" i="7"/>
  <c r="AI562" i="7"/>
  <c r="AK562" i="7" s="1"/>
  <c r="AL562" i="7" s="1"/>
  <c r="AM562" i="7" s="1"/>
  <c r="AG562" i="7"/>
  <c r="AD562" i="7"/>
  <c r="AF602" i="7"/>
  <c r="AD602" i="7"/>
  <c r="AH602" i="7"/>
  <c r="AG602" i="7"/>
  <c r="AE602" i="7"/>
  <c r="AI602" i="7"/>
  <c r="AK602" i="7" s="1"/>
  <c r="AL602" i="7" s="1"/>
  <c r="AM602" i="7" s="1"/>
  <c r="AD626" i="7"/>
  <c r="AH626" i="7"/>
  <c r="AG626" i="7"/>
  <c r="AE626" i="7"/>
  <c r="AI626" i="7"/>
  <c r="AK626" i="7" s="1"/>
  <c r="AL626" i="7" s="1"/>
  <c r="AM626" i="7" s="1"/>
  <c r="AF626" i="7"/>
  <c r="AH559" i="7"/>
  <c r="AG559" i="7"/>
  <c r="AF559" i="7"/>
  <c r="AE559" i="7"/>
  <c r="AD559" i="7"/>
  <c r="AI559" i="7"/>
  <c r="AK559" i="7" s="1"/>
  <c r="AL559" i="7" s="1"/>
  <c r="AM559" i="7" s="1"/>
  <c r="AG613" i="7"/>
  <c r="AI613" i="7"/>
  <c r="AK613" i="7" s="1"/>
  <c r="AL613" i="7" s="1"/>
  <c r="AM613" i="7" s="1"/>
  <c r="AH613" i="7"/>
  <c r="AF613" i="7"/>
  <c r="AE613" i="7"/>
  <c r="AD613" i="7"/>
  <c r="AH573" i="7"/>
  <c r="AG573" i="7"/>
  <c r="AF573" i="7"/>
  <c r="AI573" i="7"/>
  <c r="AK573" i="7" s="1"/>
  <c r="AL573" i="7" s="1"/>
  <c r="AM573" i="7" s="1"/>
  <c r="AE573" i="7"/>
  <c r="AD573" i="7"/>
  <c r="AD867" i="7"/>
  <c r="AG867" i="7"/>
  <c r="AI867" i="7"/>
  <c r="AK867" i="7" s="1"/>
  <c r="AL867" i="7" s="1"/>
  <c r="AM867" i="7" s="1"/>
  <c r="AH867" i="7"/>
  <c r="AE867" i="7"/>
  <c r="AF867" i="7"/>
  <c r="AF891" i="7"/>
  <c r="AE891" i="7"/>
  <c r="AD891" i="7"/>
  <c r="AG891" i="7"/>
  <c r="AH891" i="7"/>
  <c r="AI891" i="7"/>
  <c r="AK891" i="7" s="1"/>
  <c r="AL891" i="7" s="1"/>
  <c r="AM891" i="7" s="1"/>
  <c r="AI869" i="7"/>
  <c r="AK869" i="7" s="1"/>
  <c r="AL869" i="7" s="1"/>
  <c r="AM869" i="7" s="1"/>
  <c r="AF869" i="7"/>
  <c r="AG869" i="7"/>
  <c r="AH869" i="7"/>
  <c r="AE869" i="7"/>
  <c r="AD869" i="7"/>
  <c r="AE933" i="7"/>
  <c r="AI933" i="7"/>
  <c r="AK933" i="7" s="1"/>
  <c r="AL933" i="7" s="1"/>
  <c r="AM933" i="7" s="1"/>
  <c r="AD933" i="7"/>
  <c r="AH933" i="7"/>
  <c r="AF933" i="7"/>
  <c r="AG933" i="7"/>
  <c r="AI910" i="7"/>
  <c r="AK910" i="7" s="1"/>
  <c r="AL910" i="7" s="1"/>
  <c r="AM910" i="7" s="1"/>
  <c r="AE910" i="7"/>
  <c r="AG910" i="7"/>
  <c r="AH910" i="7"/>
  <c r="AF910" i="7"/>
  <c r="AD910" i="7"/>
  <c r="AI886" i="7"/>
  <c r="AK886" i="7" s="1"/>
  <c r="AL886" i="7" s="1"/>
  <c r="AM886" i="7" s="1"/>
  <c r="AE886" i="7"/>
  <c r="AG886" i="7"/>
  <c r="AH886" i="7"/>
  <c r="AD886" i="7"/>
  <c r="AF886" i="7"/>
  <c r="AG863" i="7"/>
  <c r="AE863" i="7"/>
  <c r="AD863" i="7"/>
  <c r="AI863" i="7"/>
  <c r="AK863" i="7" s="1"/>
  <c r="AL863" i="7" s="1"/>
  <c r="AM863" i="7" s="1"/>
  <c r="AF863" i="7"/>
  <c r="AH863" i="7"/>
  <c r="AD926" i="7"/>
  <c r="AF926" i="7"/>
  <c r="AE926" i="7"/>
  <c r="AI926" i="7"/>
  <c r="AK926" i="7" s="1"/>
  <c r="AL926" i="7" s="1"/>
  <c r="AM926" i="7" s="1"/>
  <c r="AH926" i="7"/>
  <c r="AG926" i="7"/>
  <c r="AD935" i="7"/>
  <c r="AF935" i="7"/>
  <c r="AH935" i="7"/>
  <c r="AI935" i="7"/>
  <c r="AK935" i="7" s="1"/>
  <c r="AL935" i="7" s="1"/>
  <c r="AM935" i="7" s="1"/>
  <c r="AE935" i="7"/>
  <c r="AG935" i="7"/>
  <c r="AG929" i="7"/>
  <c r="AD929" i="7"/>
  <c r="AE929" i="7"/>
  <c r="AF929" i="7"/>
  <c r="AH929" i="7"/>
  <c r="AI929" i="7"/>
  <c r="AK929" i="7" s="1"/>
  <c r="AL929" i="7" s="1"/>
  <c r="AM929" i="7" s="1"/>
  <c r="AD877" i="7"/>
  <c r="AE877" i="7"/>
  <c r="AF877" i="7"/>
  <c r="AI877" i="7"/>
  <c r="AK877" i="7" s="1"/>
  <c r="AL877" i="7" s="1"/>
  <c r="AM877" i="7" s="1"/>
  <c r="AH877" i="7"/>
  <c r="AG877" i="7"/>
  <c r="AI941" i="7"/>
  <c r="AK941" i="7" s="1"/>
  <c r="AL941" i="7" s="1"/>
  <c r="AM941" i="7" s="1"/>
  <c r="AG941" i="7"/>
  <c r="AH941" i="7"/>
  <c r="AD941" i="7"/>
  <c r="AE941" i="7"/>
  <c r="AF941" i="7"/>
  <c r="AE873" i="7"/>
  <c r="AG873" i="7"/>
  <c r="AF873" i="7"/>
  <c r="AH873" i="7"/>
  <c r="AD873" i="7"/>
  <c r="AI873" i="7"/>
  <c r="AK873" i="7" s="1"/>
  <c r="AL873" i="7" s="1"/>
  <c r="AM873" i="7" s="1"/>
  <c r="AD919" i="7"/>
  <c r="AI919" i="7"/>
  <c r="AK919" i="7" s="1"/>
  <c r="AL919" i="7" s="1"/>
  <c r="AM919" i="7" s="1"/>
  <c r="AE919" i="7"/>
  <c r="AF919" i="7"/>
  <c r="AG919" i="7"/>
  <c r="AH919" i="7"/>
  <c r="AG894" i="7"/>
  <c r="AE894" i="7"/>
  <c r="AH894" i="7"/>
  <c r="AF894" i="7"/>
  <c r="AD894" i="7"/>
  <c r="AI894" i="7"/>
  <c r="AK894" i="7" s="1"/>
  <c r="AL894" i="7" s="1"/>
  <c r="AM894" i="7" s="1"/>
  <c r="AG858" i="7"/>
  <c r="AE858" i="7"/>
  <c r="AD858" i="7"/>
  <c r="AH858" i="7"/>
  <c r="AF858" i="7"/>
  <c r="AI858" i="7"/>
  <c r="AK858" i="7" s="1"/>
  <c r="AL858" i="7" s="1"/>
  <c r="AM858" i="7" s="1"/>
  <c r="AG909" i="7"/>
  <c r="AE909" i="7"/>
  <c r="AH909" i="7"/>
  <c r="AI909" i="7"/>
  <c r="AK909" i="7" s="1"/>
  <c r="AL909" i="7" s="1"/>
  <c r="AM909" i="7" s="1"/>
  <c r="AF909" i="7"/>
  <c r="AD909" i="7"/>
  <c r="AI916" i="7"/>
  <c r="AK916" i="7" s="1"/>
  <c r="AL916" i="7" s="1"/>
  <c r="AM916" i="7" s="1"/>
  <c r="AG916" i="7"/>
  <c r="AF916" i="7"/>
  <c r="AH916" i="7"/>
  <c r="AD916" i="7"/>
  <c r="AE916" i="7"/>
  <c r="AD885" i="7"/>
  <c r="AG885" i="7"/>
  <c r="AE885" i="7"/>
  <c r="AI885" i="7"/>
  <c r="AK885" i="7" s="1"/>
  <c r="AL885" i="7" s="1"/>
  <c r="AM885" i="7" s="1"/>
  <c r="AF885" i="7"/>
  <c r="AH885" i="7"/>
  <c r="AF859" i="7"/>
  <c r="AH859" i="7"/>
  <c r="AD859" i="7"/>
  <c r="AI859" i="7"/>
  <c r="AK859" i="7" s="1"/>
  <c r="AL859" i="7" s="1"/>
  <c r="AM859" i="7" s="1"/>
  <c r="AE859" i="7"/>
  <c r="AG859" i="7"/>
  <c r="AE917" i="7"/>
  <c r="AD917" i="7"/>
  <c r="AG917" i="7"/>
  <c r="AH917" i="7"/>
  <c r="AF917" i="7"/>
  <c r="AI917" i="7"/>
  <c r="AK917" i="7" s="1"/>
  <c r="AL917" i="7" s="1"/>
  <c r="AM917" i="7" s="1"/>
  <c r="AD1251" i="7"/>
  <c r="AE1251" i="7"/>
  <c r="AH1251" i="7"/>
  <c r="AF1251" i="7"/>
  <c r="AI1161" i="7"/>
  <c r="AK1161" i="7" s="1"/>
  <c r="AL1161" i="7" s="1"/>
  <c r="AM1161" i="7" s="1"/>
  <c r="AD1161" i="7"/>
  <c r="AF1378" i="7"/>
  <c r="AD1378" i="7"/>
  <c r="AH1378" i="7"/>
  <c r="AG1378" i="7"/>
  <c r="AI1378" i="7"/>
  <c r="AK1378" i="7" s="1"/>
  <c r="AL1378" i="7" s="1"/>
  <c r="AM1378" i="7" s="1"/>
  <c r="AE1378" i="7"/>
  <c r="AH1425" i="7"/>
  <c r="AF1425" i="7"/>
  <c r="AE1425" i="7"/>
  <c r="AG1425" i="7"/>
  <c r="AD1425" i="7"/>
  <c r="AI1425" i="7"/>
  <c r="AK1425" i="7" s="1"/>
  <c r="AL1425" i="7" s="1"/>
  <c r="AM1425" i="7" s="1"/>
  <c r="AH1450" i="7"/>
  <c r="AD1450" i="7"/>
  <c r="AG1450" i="7"/>
  <c r="AE1450" i="7"/>
  <c r="AF1450" i="7"/>
  <c r="AI1450" i="7"/>
  <c r="AK1450" i="7" s="1"/>
  <c r="AL1450" i="7" s="1"/>
  <c r="AM1450" i="7" s="1"/>
  <c r="AH1423" i="7"/>
  <c r="AD1423" i="7"/>
  <c r="AE1423" i="7"/>
  <c r="AI1423" i="7"/>
  <c r="AK1423" i="7" s="1"/>
  <c r="AL1423" i="7" s="1"/>
  <c r="AM1423" i="7" s="1"/>
  <c r="AG1423" i="7"/>
  <c r="AF1423" i="7"/>
  <c r="AH1353" i="7"/>
  <c r="AD1353" i="7"/>
  <c r="AG1353" i="7"/>
  <c r="AI1353" i="7"/>
  <c r="AK1353" i="7" s="1"/>
  <c r="AL1353" i="7" s="1"/>
  <c r="AM1353" i="7" s="1"/>
  <c r="AF1353" i="7"/>
  <c r="AE1353" i="7"/>
  <c r="AI1383" i="7"/>
  <c r="AK1383" i="7" s="1"/>
  <c r="AL1383" i="7" s="1"/>
  <c r="AM1383" i="7" s="1"/>
  <c r="AF1383" i="7"/>
  <c r="AE1383" i="7"/>
  <c r="AH1383" i="7"/>
  <c r="AD1383" i="7"/>
  <c r="AG1383" i="7"/>
  <c r="AG1373" i="7"/>
  <c r="AH1373" i="7"/>
  <c r="AI1373" i="7"/>
  <c r="AK1373" i="7" s="1"/>
  <c r="AL1373" i="7" s="1"/>
  <c r="AM1373" i="7" s="1"/>
  <c r="AE1373" i="7"/>
  <c r="AD1373" i="7"/>
  <c r="AF1373" i="7"/>
  <c r="AH1381" i="7"/>
  <c r="AI1381" i="7"/>
  <c r="AK1381" i="7" s="1"/>
  <c r="AL1381" i="7" s="1"/>
  <c r="AM1381" i="7" s="1"/>
  <c r="AG1381" i="7"/>
  <c r="AE1381" i="7"/>
  <c r="AF1381" i="7"/>
  <c r="AD1381" i="7"/>
  <c r="AH1387" i="7"/>
  <c r="AD1387" i="7"/>
  <c r="AI1387" i="7"/>
  <c r="AK1387" i="7" s="1"/>
  <c r="AL1387" i="7" s="1"/>
  <c r="AM1387" i="7" s="1"/>
  <c r="AE1387" i="7"/>
  <c r="AG1387" i="7"/>
  <c r="AF1387" i="7"/>
  <c r="AI1362" i="7"/>
  <c r="AK1362" i="7" s="1"/>
  <c r="AL1362" i="7" s="1"/>
  <c r="AM1362" i="7" s="1"/>
  <c r="AF1362" i="7"/>
  <c r="AD1362" i="7"/>
  <c r="AE1362" i="7"/>
  <c r="AH1362" i="7"/>
  <c r="AG1362" i="7"/>
  <c r="AD1438" i="7"/>
  <c r="AI1438" i="7"/>
  <c r="AK1438" i="7" s="1"/>
  <c r="AL1438" i="7" s="1"/>
  <c r="AM1438" i="7" s="1"/>
  <c r="AH1438" i="7"/>
  <c r="AG1438" i="7"/>
  <c r="AE1438" i="7"/>
  <c r="AF1438" i="7"/>
  <c r="AD1361" i="7"/>
  <c r="AF1361" i="7"/>
  <c r="AI1361" i="7"/>
  <c r="AK1361" i="7" s="1"/>
  <c r="AL1361" i="7" s="1"/>
  <c r="AM1361" i="7" s="1"/>
  <c r="AE1361" i="7"/>
  <c r="AG1361" i="7"/>
  <c r="AH1361" i="7"/>
  <c r="AH1394" i="7"/>
  <c r="AI1394" i="7"/>
  <c r="AK1394" i="7" s="1"/>
  <c r="AL1394" i="7" s="1"/>
  <c r="AM1394" i="7" s="1"/>
  <c r="AE1394" i="7"/>
  <c r="AG1394" i="7"/>
  <c r="AD1394" i="7"/>
  <c r="AF1394" i="7"/>
  <c r="AE1446" i="7"/>
  <c r="AD1446" i="7"/>
  <c r="AF1446" i="7"/>
  <c r="AH1446" i="7"/>
  <c r="AI1446" i="7"/>
  <c r="AK1446" i="7" s="1"/>
  <c r="AL1446" i="7" s="1"/>
  <c r="AM1446" i="7" s="1"/>
  <c r="AG1446" i="7"/>
  <c r="AF1426" i="7"/>
  <c r="AH1426" i="7"/>
  <c r="AE1426" i="7"/>
  <c r="AD1426" i="7"/>
  <c r="AI1426" i="7"/>
  <c r="AK1426" i="7" s="1"/>
  <c r="AL1426" i="7" s="1"/>
  <c r="AM1426" i="7" s="1"/>
  <c r="AG1426" i="7"/>
  <c r="AI1428" i="7"/>
  <c r="AK1428" i="7" s="1"/>
  <c r="AL1428" i="7" s="1"/>
  <c r="AM1428" i="7" s="1"/>
  <c r="AH1428" i="7"/>
  <c r="AG1428" i="7"/>
  <c r="AD1428" i="7"/>
  <c r="AF1428" i="7"/>
  <c r="AE1428" i="7"/>
  <c r="AE1421" i="7"/>
  <c r="AF1421" i="7"/>
  <c r="AI1421" i="7"/>
  <c r="AK1421" i="7" s="1"/>
  <c r="AL1421" i="7" s="1"/>
  <c r="AM1421" i="7" s="1"/>
  <c r="AD1421" i="7"/>
  <c r="AH1421" i="7"/>
  <c r="AG1421" i="7"/>
  <c r="AH1432" i="7"/>
  <c r="AF1432" i="7"/>
  <c r="AE1432" i="7"/>
  <c r="AI1432" i="7"/>
  <c r="AK1432" i="7" s="1"/>
  <c r="AL1432" i="7" s="1"/>
  <c r="AM1432" i="7" s="1"/>
  <c r="AD1432" i="7"/>
  <c r="AG1432" i="7"/>
  <c r="AD1380" i="7"/>
  <c r="AF1380" i="7"/>
  <c r="AI1380" i="7"/>
  <c r="AK1380" i="7" s="1"/>
  <c r="AL1380" i="7" s="1"/>
  <c r="AM1380" i="7" s="1"/>
  <c r="AG1380" i="7"/>
  <c r="AH1380" i="7"/>
  <c r="AE1380" i="7"/>
  <c r="AD1445" i="7"/>
  <c r="AE1445" i="7"/>
  <c r="AI1445" i="7"/>
  <c r="AK1445" i="7" s="1"/>
  <c r="AL1445" i="7" s="1"/>
  <c r="AM1445" i="7" s="1"/>
  <c r="AH1445" i="7"/>
  <c r="AG1445" i="7"/>
  <c r="AF1445" i="7"/>
  <c r="AH1374" i="7"/>
  <c r="AE1374" i="7"/>
  <c r="AF1374" i="7"/>
  <c r="AG1374" i="7"/>
  <c r="AI1374" i="7"/>
  <c r="AK1374" i="7" s="1"/>
  <c r="AL1374" i="7" s="1"/>
  <c r="AM1374" i="7" s="1"/>
  <c r="AD1374" i="7"/>
  <c r="AG1354" i="7"/>
  <c r="AE1354" i="7"/>
  <c r="AD1354" i="7"/>
  <c r="AH1354" i="7"/>
  <c r="AF1354" i="7"/>
  <c r="AI1354" i="7"/>
  <c r="AK1354" i="7" s="1"/>
  <c r="AL1354" i="7" s="1"/>
  <c r="AM1354" i="7" s="1"/>
  <c r="AE1437" i="7"/>
  <c r="AF1437" i="7"/>
  <c r="AH1437" i="7"/>
  <c r="AI1437" i="7"/>
  <c r="AK1437" i="7" s="1"/>
  <c r="AL1437" i="7" s="1"/>
  <c r="AM1437" i="7" s="1"/>
  <c r="AG1437" i="7"/>
  <c r="AD1437" i="7"/>
  <c r="AF1399" i="7"/>
  <c r="AD1399" i="7"/>
  <c r="AG1399" i="7"/>
  <c r="AE1399" i="7"/>
  <c r="AI1399" i="7"/>
  <c r="AK1399" i="7" s="1"/>
  <c r="AL1399" i="7" s="1"/>
  <c r="AM1399" i="7" s="1"/>
  <c r="AH1399" i="7"/>
  <c r="AD1365" i="7"/>
  <c r="AF1365" i="7"/>
  <c r="AE1365" i="7"/>
  <c r="AI1365" i="7"/>
  <c r="AK1365" i="7" s="1"/>
  <c r="AL1365" i="7" s="1"/>
  <c r="AM1365" i="7" s="1"/>
  <c r="AG1365" i="7"/>
  <c r="AH1365" i="7"/>
  <c r="AH1245" i="7"/>
  <c r="AF1245" i="7"/>
  <c r="AI1245" i="7"/>
  <c r="AK1245" i="7" s="1"/>
  <c r="AL1245" i="7" s="1"/>
  <c r="AM1245" i="7" s="1"/>
  <c r="AG1152" i="7"/>
  <c r="AD1152" i="7"/>
  <c r="AF1152" i="7"/>
  <c r="AD1232" i="7"/>
  <c r="AG1232" i="7"/>
  <c r="AE1232" i="7"/>
  <c r="AF1232" i="7"/>
  <c r="AH1232" i="7"/>
  <c r="AG1218" i="7"/>
  <c r="AF1218" i="7"/>
  <c r="AH1223" i="7"/>
  <c r="AF1223" i="7"/>
  <c r="AI1223" i="7"/>
  <c r="AK1223" i="7" s="1"/>
  <c r="AL1223" i="7" s="1"/>
  <c r="AM1223" i="7" s="1"/>
  <c r="AE1202" i="7"/>
  <c r="AG1202" i="7"/>
  <c r="AI1202" i="7"/>
  <c r="AK1202" i="7" s="1"/>
  <c r="AL1202" i="7" s="1"/>
  <c r="AM1202" i="7" s="1"/>
  <c r="AD1202" i="7"/>
  <c r="AF1202" i="7"/>
  <c r="AH1202" i="7"/>
  <c r="AE1155" i="7"/>
  <c r="AD1155" i="7"/>
  <c r="AH1155" i="7"/>
  <c r="AI1155" i="7"/>
  <c r="AK1155" i="7" s="1"/>
  <c r="AL1155" i="7" s="1"/>
  <c r="AM1155" i="7" s="1"/>
  <c r="AG1155" i="7"/>
  <c r="AF1155" i="7"/>
  <c r="AE1217" i="7"/>
  <c r="AG1217" i="7"/>
  <c r="AD1217" i="7"/>
  <c r="AF1217" i="7"/>
  <c r="AI1217" i="7"/>
  <c r="AK1217" i="7" s="1"/>
  <c r="AL1217" i="7" s="1"/>
  <c r="AM1217" i="7" s="1"/>
  <c r="AH1217" i="7"/>
  <c r="AE1206" i="7"/>
  <c r="AI1206" i="7"/>
  <c r="AK1206" i="7" s="1"/>
  <c r="AL1206" i="7" s="1"/>
  <c r="AM1206" i="7" s="1"/>
  <c r="AF1206" i="7"/>
  <c r="AD1206" i="7"/>
  <c r="AG1206" i="7"/>
  <c r="AH1206" i="7"/>
  <c r="AD1171" i="7"/>
  <c r="AG1171" i="7"/>
  <c r="AF1171" i="7"/>
  <c r="AI1171" i="7"/>
  <c r="AK1171" i="7" s="1"/>
  <c r="AL1171" i="7" s="1"/>
  <c r="AM1171" i="7" s="1"/>
  <c r="AH1171" i="7"/>
  <c r="AE1171" i="7"/>
  <c r="AF631" i="7"/>
  <c r="AD631" i="7"/>
  <c r="AI631" i="7"/>
  <c r="AK631" i="7" s="1"/>
  <c r="AL631" i="7" s="1"/>
  <c r="AM631" i="7" s="1"/>
  <c r="AH631" i="7"/>
  <c r="AE631" i="7"/>
  <c r="AG631" i="7"/>
  <c r="AE608" i="7"/>
  <c r="AD608" i="7"/>
  <c r="AG608" i="7"/>
  <c r="AH608" i="7"/>
  <c r="AI608" i="7"/>
  <c r="AK608" i="7" s="1"/>
  <c r="AL608" i="7" s="1"/>
  <c r="AM608" i="7" s="1"/>
  <c r="AF608" i="7"/>
  <c r="AF566" i="7"/>
  <c r="AH566" i="7"/>
  <c r="AD566" i="7"/>
  <c r="AE566" i="7"/>
  <c r="AI566" i="7"/>
  <c r="AK566" i="7" s="1"/>
  <c r="AL566" i="7" s="1"/>
  <c r="AM566" i="7" s="1"/>
  <c r="AG566" i="7"/>
  <c r="AG623" i="7"/>
  <c r="AE623" i="7"/>
  <c r="AD623" i="7"/>
  <c r="AI623" i="7"/>
  <c r="AK623" i="7" s="1"/>
  <c r="AL623" i="7" s="1"/>
  <c r="AM623" i="7" s="1"/>
  <c r="AH623" i="7"/>
  <c r="AF623" i="7"/>
  <c r="AG564" i="7"/>
  <c r="AD564" i="7"/>
  <c r="AH564" i="7"/>
  <c r="AI564" i="7"/>
  <c r="AK564" i="7" s="1"/>
  <c r="AL564" i="7" s="1"/>
  <c r="AM564" i="7" s="1"/>
  <c r="AF564" i="7"/>
  <c r="AE564" i="7"/>
  <c r="AH619" i="7"/>
  <c r="AD619" i="7"/>
  <c r="AG619" i="7"/>
  <c r="AI619" i="7"/>
  <c r="AK619" i="7" s="1"/>
  <c r="AL619" i="7" s="1"/>
  <c r="AM619" i="7" s="1"/>
  <c r="AE619" i="7"/>
  <c r="AF619" i="7"/>
  <c r="AE882" i="7"/>
  <c r="AD882" i="7"/>
  <c r="AH882" i="7"/>
  <c r="AI882" i="7"/>
  <c r="AK882" i="7" s="1"/>
  <c r="AL882" i="7" s="1"/>
  <c r="AM882" i="7" s="1"/>
  <c r="AF882" i="7"/>
  <c r="AG882" i="7"/>
  <c r="AE864" i="7"/>
  <c r="AG864" i="7"/>
  <c r="AH864" i="7"/>
  <c r="AF864" i="7"/>
  <c r="AD864" i="7"/>
  <c r="AI864" i="7"/>
  <c r="AK864" i="7" s="1"/>
  <c r="AL864" i="7" s="1"/>
  <c r="AM864" i="7" s="1"/>
  <c r="AD883" i="7"/>
  <c r="AI883" i="7"/>
  <c r="AK883" i="7" s="1"/>
  <c r="AL883" i="7" s="1"/>
  <c r="AM883" i="7" s="1"/>
  <c r="AG883" i="7"/>
  <c r="AE883" i="7"/>
  <c r="AF883" i="7"/>
  <c r="AH883" i="7"/>
  <c r="AH915" i="7"/>
  <c r="AI915" i="7"/>
  <c r="AK915" i="7" s="1"/>
  <c r="AL915" i="7" s="1"/>
  <c r="AM915" i="7" s="1"/>
  <c r="AE915" i="7"/>
  <c r="AF915" i="7"/>
  <c r="AD915" i="7"/>
  <c r="AG915" i="7"/>
  <c r="AD925" i="7"/>
  <c r="AF925" i="7"/>
  <c r="AG925" i="7"/>
  <c r="AH925" i="7"/>
  <c r="AE925" i="7"/>
  <c r="AI925" i="7"/>
  <c r="AK925" i="7" s="1"/>
  <c r="AL925" i="7" s="1"/>
  <c r="AM925" i="7" s="1"/>
  <c r="AF862" i="7"/>
  <c r="AE862" i="7"/>
  <c r="AD862" i="7"/>
  <c r="AG862" i="7"/>
  <c r="AI862" i="7"/>
  <c r="AK862" i="7" s="1"/>
  <c r="AL862" i="7" s="1"/>
  <c r="AM862" i="7" s="1"/>
  <c r="AH862" i="7"/>
  <c r="AI1395" i="7"/>
  <c r="AK1395" i="7" s="1"/>
  <c r="AL1395" i="7" s="1"/>
  <c r="AM1395" i="7" s="1"/>
  <c r="AD1395" i="7"/>
  <c r="AH1395" i="7"/>
  <c r="AF1395" i="7"/>
  <c r="AG1395" i="7"/>
  <c r="AE1395" i="7"/>
  <c r="AH1443" i="7"/>
  <c r="AG1443" i="7"/>
  <c r="AD1443" i="7"/>
  <c r="AF1443" i="7"/>
  <c r="AI1443" i="7"/>
  <c r="AK1443" i="7" s="1"/>
  <c r="AL1443" i="7" s="1"/>
  <c r="AM1443" i="7" s="1"/>
  <c r="AE1443" i="7"/>
  <c r="AG1420" i="7"/>
  <c r="AF1420" i="7"/>
  <c r="AH1420" i="7"/>
  <c r="AI1420" i="7"/>
  <c r="AK1420" i="7" s="1"/>
  <c r="AL1420" i="7" s="1"/>
  <c r="AM1420" i="7" s="1"/>
  <c r="AD1420" i="7"/>
  <c r="AE1420" i="7"/>
  <c r="AH1366" i="7"/>
  <c r="AG1366" i="7"/>
  <c r="AD1366" i="7"/>
  <c r="AF1366" i="7"/>
  <c r="AE1366" i="7"/>
  <c r="AI1366" i="7"/>
  <c r="AK1366" i="7" s="1"/>
  <c r="AL1366" i="7" s="1"/>
  <c r="AM1366" i="7" s="1"/>
  <c r="AF1398" i="7"/>
  <c r="AE1398" i="7"/>
  <c r="AI1398" i="7"/>
  <c r="AK1398" i="7" s="1"/>
  <c r="AL1398" i="7" s="1"/>
  <c r="AM1398" i="7" s="1"/>
  <c r="AD1398" i="7"/>
  <c r="AH1398" i="7"/>
  <c r="AG1398" i="7"/>
  <c r="AH1414" i="7"/>
  <c r="AG1414" i="7"/>
  <c r="AD1414" i="7"/>
  <c r="AE1414" i="7"/>
  <c r="AF1414" i="7"/>
  <c r="AI1414" i="7"/>
  <c r="AK1414" i="7" s="1"/>
  <c r="AL1414" i="7" s="1"/>
  <c r="AM1414" i="7" s="1"/>
  <c r="AF1187" i="7"/>
  <c r="AD1187" i="7"/>
  <c r="AI1187" i="7"/>
  <c r="AK1187" i="7" s="1"/>
  <c r="AL1187" i="7" s="1"/>
  <c r="AM1187" i="7" s="1"/>
  <c r="AG1187" i="7"/>
  <c r="AF1227" i="7"/>
  <c r="AE1234" i="7"/>
  <c r="AD1174" i="7"/>
  <c r="AF1211" i="7"/>
  <c r="AG1228" i="7"/>
  <c r="AF1228" i="7"/>
  <c r="AD1200" i="7"/>
  <c r="AG1226" i="7"/>
  <c r="AF1226" i="7"/>
  <c r="AG1244" i="7"/>
  <c r="AG1188" i="7"/>
  <c r="AI1156" i="7"/>
  <c r="AK1156" i="7" s="1"/>
  <c r="AL1156" i="7" s="1"/>
  <c r="AM1156" i="7" s="1"/>
  <c r="AI1201" i="7"/>
  <c r="AK1201" i="7" s="1"/>
  <c r="AL1201" i="7" s="1"/>
  <c r="AM1201" i="7" s="1"/>
  <c r="AF1163" i="7"/>
  <c r="AH1156" i="7"/>
  <c r="AG1157" i="7"/>
  <c r="AH1157" i="7"/>
  <c r="AF1168" i="7"/>
  <c r="AE1168" i="7"/>
  <c r="AE1187" i="7"/>
  <c r="AE1222" i="7"/>
  <c r="AG1222" i="7"/>
  <c r="AE1201" i="7"/>
  <c r="AE1250" i="7"/>
  <c r="AE628" i="7"/>
  <c r="AG628" i="7"/>
  <c r="AI628" i="7"/>
  <c r="AK628" i="7" s="1"/>
  <c r="AL628" i="7" s="1"/>
  <c r="AM628" i="7" s="1"/>
  <c r="AF628" i="7"/>
  <c r="AD628" i="7"/>
  <c r="AH628" i="7"/>
  <c r="AI622" i="7"/>
  <c r="AK622" i="7" s="1"/>
  <c r="AL622" i="7" s="1"/>
  <c r="AM622" i="7" s="1"/>
  <c r="AH622" i="7"/>
  <c r="AG622" i="7"/>
  <c r="AD622" i="7"/>
  <c r="AE622" i="7"/>
  <c r="AF622" i="7"/>
  <c r="AF649" i="7"/>
  <c r="AH649" i="7"/>
  <c r="AE649" i="7"/>
  <c r="AD649" i="7"/>
  <c r="AI649" i="7"/>
  <c r="AK649" i="7" s="1"/>
  <c r="AL649" i="7" s="1"/>
  <c r="AM649" i="7" s="1"/>
  <c r="AG649" i="7"/>
  <c r="AI627" i="7"/>
  <c r="AK627" i="7" s="1"/>
  <c r="AL627" i="7" s="1"/>
  <c r="AM627" i="7" s="1"/>
  <c r="AH627" i="7"/>
  <c r="AE627" i="7"/>
  <c r="AG627" i="7"/>
  <c r="AD627" i="7"/>
  <c r="AF627" i="7"/>
  <c r="AF632" i="7"/>
  <c r="AI632" i="7"/>
  <c r="AK632" i="7" s="1"/>
  <c r="AL632" i="7" s="1"/>
  <c r="AM632" i="7" s="1"/>
  <c r="AG632" i="7"/>
  <c r="AE632" i="7"/>
  <c r="AD632" i="7"/>
  <c r="AH632" i="7"/>
  <c r="AD594" i="7"/>
  <c r="AH594" i="7"/>
  <c r="AI594" i="7"/>
  <c r="AK594" i="7" s="1"/>
  <c r="AL594" i="7" s="1"/>
  <c r="AM594" i="7" s="1"/>
  <c r="AE594" i="7"/>
  <c r="AG594" i="7"/>
  <c r="AF594" i="7"/>
  <c r="AI617" i="7"/>
  <c r="AK617" i="7" s="1"/>
  <c r="AL617" i="7" s="1"/>
  <c r="AM617" i="7" s="1"/>
  <c r="AD617" i="7"/>
  <c r="AE617" i="7"/>
  <c r="AG617" i="7"/>
  <c r="AH617" i="7"/>
  <c r="AF617" i="7"/>
  <c r="AH609" i="7"/>
  <c r="AF609" i="7"/>
  <c r="AE609" i="7"/>
  <c r="AD609" i="7"/>
  <c r="AI609" i="7"/>
  <c r="AK609" i="7" s="1"/>
  <c r="AL609" i="7" s="1"/>
  <c r="AM609" i="7" s="1"/>
  <c r="AG609" i="7"/>
  <c r="AD581" i="7"/>
  <c r="AG581" i="7"/>
  <c r="AI581" i="7"/>
  <c r="AK581" i="7" s="1"/>
  <c r="AL581" i="7" s="1"/>
  <c r="AM581" i="7" s="1"/>
  <c r="AE581" i="7"/>
  <c r="AF581" i="7"/>
  <c r="AH581" i="7"/>
  <c r="AF565" i="7"/>
  <c r="AG565" i="7"/>
  <c r="AE565" i="7"/>
  <c r="AI565" i="7"/>
  <c r="AK565" i="7" s="1"/>
  <c r="AL565" i="7" s="1"/>
  <c r="AM565" i="7" s="1"/>
  <c r="AH565" i="7"/>
  <c r="AD565" i="7"/>
  <c r="AD585" i="7"/>
  <c r="AG585" i="7"/>
  <c r="AF585" i="7"/>
  <c r="AE585" i="7"/>
  <c r="AI585" i="7"/>
  <c r="AK585" i="7" s="1"/>
  <c r="AL585" i="7" s="1"/>
  <c r="AM585" i="7" s="1"/>
  <c r="AH585" i="7"/>
  <c r="AE651" i="7"/>
  <c r="AG651" i="7"/>
  <c r="AH651" i="7"/>
  <c r="AF651" i="7"/>
  <c r="AD651" i="7"/>
  <c r="AI651" i="7"/>
  <c r="AK651" i="7" s="1"/>
  <c r="AL651" i="7" s="1"/>
  <c r="AM651" i="7" s="1"/>
  <c r="AE615" i="7"/>
  <c r="AD615" i="7"/>
  <c r="AG615" i="7"/>
  <c r="AH615" i="7"/>
  <c r="AF615" i="7"/>
  <c r="AI615" i="7"/>
  <c r="AK615" i="7" s="1"/>
  <c r="AL615" i="7" s="1"/>
  <c r="AM615" i="7" s="1"/>
  <c r="AD552" i="7"/>
  <c r="AF552" i="7"/>
  <c r="AG552" i="7"/>
  <c r="AI552" i="7"/>
  <c r="AK552" i="7" s="1"/>
  <c r="AL552" i="7" s="1"/>
  <c r="AM552" i="7" s="1"/>
  <c r="AE552" i="7"/>
  <c r="AH552" i="7"/>
  <c r="AE572" i="7"/>
  <c r="AG572" i="7"/>
  <c r="AD572" i="7"/>
  <c r="AH572" i="7"/>
  <c r="AF572" i="7"/>
  <c r="AI572" i="7"/>
  <c r="AK572" i="7" s="1"/>
  <c r="AL572" i="7" s="1"/>
  <c r="AM572" i="7" s="1"/>
  <c r="AE599" i="7"/>
  <c r="AI599" i="7"/>
  <c r="AK599" i="7" s="1"/>
  <c r="AL599" i="7" s="1"/>
  <c r="AM599" i="7" s="1"/>
  <c r="AH599" i="7"/>
  <c r="AG599" i="7"/>
  <c r="AF599" i="7"/>
  <c r="AD599" i="7"/>
  <c r="AE605" i="7"/>
  <c r="AF605" i="7"/>
  <c r="AH605" i="7"/>
  <c r="AD605" i="7"/>
  <c r="AI605" i="7"/>
  <c r="AK605" i="7" s="1"/>
  <c r="AL605" i="7" s="1"/>
  <c r="AM605" i="7" s="1"/>
  <c r="AG605" i="7"/>
  <c r="AF620" i="7"/>
  <c r="AI620" i="7"/>
  <c r="AK620" i="7" s="1"/>
  <c r="AL620" i="7" s="1"/>
  <c r="AM620" i="7" s="1"/>
  <c r="AG620" i="7"/>
  <c r="AD620" i="7"/>
  <c r="AH620" i="7"/>
  <c r="AE620" i="7"/>
  <c r="AG598" i="7"/>
  <c r="AI598" i="7"/>
  <c r="AK598" i="7" s="1"/>
  <c r="AL598" i="7" s="1"/>
  <c r="AM598" i="7" s="1"/>
  <c r="AD598" i="7"/>
  <c r="AE598" i="7"/>
  <c r="AF598" i="7"/>
  <c r="AH598" i="7"/>
  <c r="AH640" i="7"/>
  <c r="AG640" i="7"/>
  <c r="AD640" i="7"/>
  <c r="AF640" i="7"/>
  <c r="AI640" i="7"/>
  <c r="AK640" i="7" s="1"/>
  <c r="AL640" i="7" s="1"/>
  <c r="AM640" i="7" s="1"/>
  <c r="AE640" i="7"/>
  <c r="AF577" i="7"/>
  <c r="AE577" i="7"/>
  <c r="AD577" i="7"/>
  <c r="AG577" i="7"/>
  <c r="AI577" i="7"/>
  <c r="AK577" i="7" s="1"/>
  <c r="AL577" i="7" s="1"/>
  <c r="AM577" i="7" s="1"/>
  <c r="AH577" i="7"/>
  <c r="AD574" i="7"/>
  <c r="AE574" i="7"/>
  <c r="AI574" i="7"/>
  <c r="AK574" i="7" s="1"/>
  <c r="AL574" i="7" s="1"/>
  <c r="AM574" i="7" s="1"/>
  <c r="AH574" i="7"/>
  <c r="AF574" i="7"/>
  <c r="AG574" i="7"/>
  <c r="AG618" i="7"/>
  <c r="AH618" i="7"/>
  <c r="AI618" i="7"/>
  <c r="AK618" i="7" s="1"/>
  <c r="AL618" i="7" s="1"/>
  <c r="AM618" i="7" s="1"/>
  <c r="AE618" i="7"/>
  <c r="AD618" i="7"/>
  <c r="AF618" i="7"/>
  <c r="AH583" i="7"/>
  <c r="AD583" i="7"/>
  <c r="AE583" i="7"/>
  <c r="AG583" i="7"/>
  <c r="AF583" i="7"/>
  <c r="AI583" i="7"/>
  <c r="AK583" i="7" s="1"/>
  <c r="AL583" i="7" s="1"/>
  <c r="AM583" i="7" s="1"/>
  <c r="AF591" i="7"/>
  <c r="AH591" i="7"/>
  <c r="AE591" i="7"/>
  <c r="AI591" i="7"/>
  <c r="AK591" i="7" s="1"/>
  <c r="AL591" i="7" s="1"/>
  <c r="AM591" i="7" s="1"/>
  <c r="AD591" i="7"/>
  <c r="AG591" i="7"/>
  <c r="AG914" i="7"/>
  <c r="AE914" i="7"/>
  <c r="AF914" i="7"/>
  <c r="AH914" i="7"/>
  <c r="AD914" i="7"/>
  <c r="AI914" i="7"/>
  <c r="AK914" i="7" s="1"/>
  <c r="AL914" i="7" s="1"/>
  <c r="AM914" i="7" s="1"/>
  <c r="AG923" i="7"/>
  <c r="AI923" i="7"/>
  <c r="AK923" i="7" s="1"/>
  <c r="AL923" i="7" s="1"/>
  <c r="AM923" i="7" s="1"/>
  <c r="AH923" i="7"/>
  <c r="AE923" i="7"/>
  <c r="AF923" i="7"/>
  <c r="AD923" i="7"/>
  <c r="AF938" i="7"/>
  <c r="AI938" i="7"/>
  <c r="AK938" i="7" s="1"/>
  <c r="AL938" i="7" s="1"/>
  <c r="AM938" i="7" s="1"/>
  <c r="AG938" i="7"/>
  <c r="AH938" i="7"/>
  <c r="AE938" i="7"/>
  <c r="AD938" i="7"/>
  <c r="AI872" i="7"/>
  <c r="AK872" i="7" s="1"/>
  <c r="AL872" i="7" s="1"/>
  <c r="AM872" i="7" s="1"/>
  <c r="AE872" i="7"/>
  <c r="AG872" i="7"/>
  <c r="AD872" i="7"/>
  <c r="AH872" i="7"/>
  <c r="AF872" i="7"/>
  <c r="AE922" i="7"/>
  <c r="AF922" i="7"/>
  <c r="AI922" i="7"/>
  <c r="AK922" i="7" s="1"/>
  <c r="AL922" i="7" s="1"/>
  <c r="AM922" i="7" s="1"/>
  <c r="AD922" i="7"/>
  <c r="AH922" i="7"/>
  <c r="AG922" i="7"/>
  <c r="AF861" i="7"/>
  <c r="AG861" i="7"/>
  <c r="AE861" i="7"/>
  <c r="AD861" i="7"/>
  <c r="AH861" i="7"/>
  <c r="AI861" i="7"/>
  <c r="AK861" i="7" s="1"/>
  <c r="AL861" i="7" s="1"/>
  <c r="AM861" i="7" s="1"/>
  <c r="AG874" i="7"/>
  <c r="AD874" i="7"/>
  <c r="AE874" i="7"/>
  <c r="AF874" i="7"/>
  <c r="AH874" i="7"/>
  <c r="AI874" i="7"/>
  <c r="AK874" i="7" s="1"/>
  <c r="AL874" i="7" s="1"/>
  <c r="AM874" i="7" s="1"/>
  <c r="AI906" i="7"/>
  <c r="AK906" i="7" s="1"/>
  <c r="AL906" i="7" s="1"/>
  <c r="AM906" i="7" s="1"/>
  <c r="AE906" i="7"/>
  <c r="AD906" i="7"/>
  <c r="AF906" i="7"/>
  <c r="AH906" i="7"/>
  <c r="AG906" i="7"/>
  <c r="AD899" i="7"/>
  <c r="AI899" i="7"/>
  <c r="AK899" i="7" s="1"/>
  <c r="AL899" i="7" s="1"/>
  <c r="AM899" i="7" s="1"/>
  <c r="AE899" i="7"/>
  <c r="AF899" i="7"/>
  <c r="AG899" i="7"/>
  <c r="AH899" i="7"/>
  <c r="AF857" i="7"/>
  <c r="AI857" i="7"/>
  <c r="AK857" i="7" s="1"/>
  <c r="AL857" i="7" s="1"/>
  <c r="AM857" i="7" s="1"/>
  <c r="AD857" i="7"/>
  <c r="AE857" i="7"/>
  <c r="AH857" i="7"/>
  <c r="AG857" i="7"/>
  <c r="AG854" i="7"/>
  <c r="AH854" i="7"/>
  <c r="AF854" i="7"/>
  <c r="AD854" i="7"/>
  <c r="AI854" i="7"/>
  <c r="AK854" i="7" s="1"/>
  <c r="AL854" i="7" s="1"/>
  <c r="AM854" i="7" s="1"/>
  <c r="AE854" i="7"/>
  <c r="AH936" i="7"/>
  <c r="AF936" i="7"/>
  <c r="AD936" i="7"/>
  <c r="AI936" i="7"/>
  <c r="AK936" i="7" s="1"/>
  <c r="AL936" i="7" s="1"/>
  <c r="AM936" i="7" s="1"/>
  <c r="AG936" i="7"/>
  <c r="AE936" i="7"/>
  <c r="AG895" i="7"/>
  <c r="AD895" i="7"/>
  <c r="AE895" i="7"/>
  <c r="AH895" i="7"/>
  <c r="AF895" i="7"/>
  <c r="AI895" i="7"/>
  <c r="AK895" i="7" s="1"/>
  <c r="AL895" i="7" s="1"/>
  <c r="AM895" i="7" s="1"/>
  <c r="AH947" i="7"/>
  <c r="AF947" i="7"/>
  <c r="AD947" i="7"/>
  <c r="AI947" i="7"/>
  <c r="AK947" i="7" s="1"/>
  <c r="AL947" i="7" s="1"/>
  <c r="AM947" i="7" s="1"/>
  <c r="AE947" i="7"/>
  <c r="AG947" i="7"/>
  <c r="AG852" i="7"/>
  <c r="AE852" i="7"/>
  <c r="AI852" i="7"/>
  <c r="AK852" i="7" s="1"/>
  <c r="AL852" i="7" s="1"/>
  <c r="AM852" i="7" s="1"/>
  <c r="AH852" i="7"/>
  <c r="AD852" i="7"/>
  <c r="AF852" i="7"/>
  <c r="AD908" i="7"/>
  <c r="AI908" i="7"/>
  <c r="AK908" i="7" s="1"/>
  <c r="AL908" i="7" s="1"/>
  <c r="AM908" i="7" s="1"/>
  <c r="AE908" i="7"/>
  <c r="AH908" i="7"/>
  <c r="AG908" i="7"/>
  <c r="AF908" i="7"/>
  <c r="AD880" i="7"/>
  <c r="AI880" i="7"/>
  <c r="AK880" i="7" s="1"/>
  <c r="AL880" i="7" s="1"/>
  <c r="AM880" i="7" s="1"/>
  <c r="AF880" i="7"/>
  <c r="AE880" i="7"/>
  <c r="AG880" i="7"/>
  <c r="AH880" i="7"/>
  <c r="AI921" i="7"/>
  <c r="AK921" i="7" s="1"/>
  <c r="AL921" i="7" s="1"/>
  <c r="AM921" i="7" s="1"/>
  <c r="AH921" i="7"/>
  <c r="AD921" i="7"/>
  <c r="AE921" i="7"/>
  <c r="AG921" i="7"/>
  <c r="AF921" i="7"/>
  <c r="AG892" i="7"/>
  <c r="AF892" i="7"/>
  <c r="AI892" i="7"/>
  <c r="AK892" i="7" s="1"/>
  <c r="AL892" i="7" s="1"/>
  <c r="AM892" i="7" s="1"/>
  <c r="AH892" i="7"/>
  <c r="AD892" i="7"/>
  <c r="AE892" i="7"/>
  <c r="AE912" i="7"/>
  <c r="AG912" i="7"/>
  <c r="AH912" i="7"/>
  <c r="AF912" i="7"/>
  <c r="AD912" i="7"/>
  <c r="AI912" i="7"/>
  <c r="AK912" i="7" s="1"/>
  <c r="AL912" i="7" s="1"/>
  <c r="AM912" i="7" s="1"/>
  <c r="AF943" i="7"/>
  <c r="AD943" i="7"/>
  <c r="AI943" i="7"/>
  <c r="AK943" i="7" s="1"/>
  <c r="AL943" i="7" s="1"/>
  <c r="AM943" i="7" s="1"/>
  <c r="AG943" i="7"/>
  <c r="AE943" i="7"/>
  <c r="AH943" i="7"/>
  <c r="AH1194" i="7"/>
  <c r="AF1194" i="7"/>
  <c r="AD1194" i="7"/>
  <c r="AI1194" i="7"/>
  <c r="AK1194" i="7" s="1"/>
  <c r="AL1194" i="7" s="1"/>
  <c r="AM1194" i="7" s="1"/>
  <c r="AE1194" i="7"/>
  <c r="AG1194" i="7"/>
  <c r="AE1235" i="7"/>
  <c r="AF1235" i="7"/>
  <c r="AH1235" i="7"/>
  <c r="AI1235" i="7"/>
  <c r="AK1235" i="7" s="1"/>
  <c r="AL1235" i="7" s="1"/>
  <c r="AM1235" i="7" s="1"/>
  <c r="AG1235" i="7"/>
  <c r="AD1235" i="7"/>
  <c r="AH1385" i="7"/>
  <c r="AE1385" i="7"/>
  <c r="AF1385" i="7"/>
  <c r="AI1385" i="7"/>
  <c r="AK1385" i="7" s="1"/>
  <c r="AL1385" i="7" s="1"/>
  <c r="AM1385" i="7" s="1"/>
  <c r="AG1385" i="7"/>
  <c r="AD1385" i="7"/>
  <c r="AF1375" i="7"/>
  <c r="AG1375" i="7"/>
  <c r="AE1375" i="7"/>
  <c r="AH1375" i="7"/>
  <c r="AI1375" i="7"/>
  <c r="AK1375" i="7" s="1"/>
  <c r="AL1375" i="7" s="1"/>
  <c r="AM1375" i="7" s="1"/>
  <c r="AD1375" i="7"/>
  <c r="AI1449" i="7"/>
  <c r="AK1449" i="7" s="1"/>
  <c r="AL1449" i="7" s="1"/>
  <c r="AM1449" i="7" s="1"/>
  <c r="AD1449" i="7"/>
  <c r="AH1449" i="7"/>
  <c r="AE1449" i="7"/>
  <c r="AF1449" i="7"/>
  <c r="AG1449" i="7"/>
  <c r="AD1407" i="7"/>
  <c r="AG1407" i="7"/>
  <c r="AF1407" i="7"/>
  <c r="AH1407" i="7"/>
  <c r="AI1407" i="7"/>
  <c r="AK1407" i="7" s="1"/>
  <c r="AL1407" i="7" s="1"/>
  <c r="AM1407" i="7" s="1"/>
  <c r="AE1407" i="7"/>
  <c r="AG1363" i="7"/>
  <c r="AE1363" i="7"/>
  <c r="AI1363" i="7"/>
  <c r="AK1363" i="7" s="1"/>
  <c r="AL1363" i="7" s="1"/>
  <c r="AM1363" i="7" s="1"/>
  <c r="AH1363" i="7"/>
  <c r="AF1363" i="7"/>
  <c r="AD1363" i="7"/>
  <c r="AH1358" i="7"/>
  <c r="AG1358" i="7"/>
  <c r="AD1358" i="7"/>
  <c r="AF1358" i="7"/>
  <c r="AI1358" i="7"/>
  <c r="AK1358" i="7" s="1"/>
  <c r="AL1358" i="7" s="1"/>
  <c r="AM1358" i="7" s="1"/>
  <c r="AE1358" i="7"/>
  <c r="AH1370" i="7"/>
  <c r="AE1370" i="7"/>
  <c r="AF1370" i="7"/>
  <c r="AD1370" i="7"/>
  <c r="AI1370" i="7"/>
  <c r="AK1370" i="7" s="1"/>
  <c r="AL1370" i="7" s="1"/>
  <c r="AM1370" i="7" s="1"/>
  <c r="AG1370" i="7"/>
  <c r="AF1431" i="7"/>
  <c r="AI1431" i="7"/>
  <c r="AK1431" i="7" s="1"/>
  <c r="AL1431" i="7" s="1"/>
  <c r="AM1431" i="7" s="1"/>
  <c r="AD1431" i="7"/>
  <c r="AG1431" i="7"/>
  <c r="AE1431" i="7"/>
  <c r="AH1431" i="7"/>
  <c r="AI1379" i="7"/>
  <c r="AK1379" i="7" s="1"/>
  <c r="AL1379" i="7" s="1"/>
  <c r="AM1379" i="7" s="1"/>
  <c r="AG1379" i="7"/>
  <c r="AE1379" i="7"/>
  <c r="AD1379" i="7"/>
  <c r="AH1379" i="7"/>
  <c r="AF1379" i="7"/>
  <c r="AE1435" i="7"/>
  <c r="AG1435" i="7"/>
  <c r="AD1435" i="7"/>
  <c r="AF1435" i="7"/>
  <c r="AH1435" i="7"/>
  <c r="AI1435" i="7"/>
  <c r="AK1435" i="7" s="1"/>
  <c r="AL1435" i="7" s="1"/>
  <c r="AM1435" i="7" s="1"/>
  <c r="AH1411" i="7"/>
  <c r="AE1411" i="7"/>
  <c r="AI1411" i="7"/>
  <c r="AK1411" i="7" s="1"/>
  <c r="AL1411" i="7" s="1"/>
  <c r="AM1411" i="7" s="1"/>
  <c r="AG1411" i="7"/>
  <c r="AF1411" i="7"/>
  <c r="AD1411" i="7"/>
  <c r="AF1441" i="7"/>
  <c r="AG1441" i="7"/>
  <c r="AE1441" i="7"/>
  <c r="AH1441" i="7"/>
  <c r="AD1441" i="7"/>
  <c r="AI1441" i="7"/>
  <c r="AK1441" i="7" s="1"/>
  <c r="AL1441" i="7" s="1"/>
  <c r="AM1441" i="7" s="1"/>
  <c r="AE1367" i="7"/>
  <c r="AD1367" i="7"/>
  <c r="AG1367" i="7"/>
  <c r="AF1367" i="7"/>
  <c r="AI1367" i="7"/>
  <c r="AK1367" i="7" s="1"/>
  <c r="AL1367" i="7" s="1"/>
  <c r="AM1367" i="7" s="1"/>
  <c r="AH1367" i="7"/>
  <c r="AG1396" i="7"/>
  <c r="AD1396" i="7"/>
  <c r="AF1396" i="7"/>
  <c r="AI1396" i="7"/>
  <c r="AK1396" i="7" s="1"/>
  <c r="AL1396" i="7" s="1"/>
  <c r="AM1396" i="7" s="1"/>
  <c r="AH1396" i="7"/>
  <c r="AE1396" i="7"/>
  <c r="AG1389" i="7"/>
  <c r="AH1389" i="7"/>
  <c r="AE1389" i="7"/>
  <c r="AF1389" i="7"/>
  <c r="AD1389" i="7"/>
  <c r="AI1389" i="7"/>
  <c r="AK1389" i="7" s="1"/>
  <c r="AL1389" i="7" s="1"/>
  <c r="AM1389" i="7" s="1"/>
  <c r="AH1404" i="7"/>
  <c r="AE1404" i="7"/>
  <c r="AF1404" i="7"/>
  <c r="AD1404" i="7"/>
  <c r="AG1404" i="7"/>
  <c r="AI1404" i="7"/>
  <c r="AK1404" i="7" s="1"/>
  <c r="AL1404" i="7" s="1"/>
  <c r="AM1404" i="7" s="1"/>
  <c r="AE1388" i="7"/>
  <c r="AG1388" i="7"/>
  <c r="AD1388" i="7"/>
  <c r="AF1388" i="7"/>
  <c r="AI1388" i="7"/>
  <c r="AK1388" i="7" s="1"/>
  <c r="AL1388" i="7" s="1"/>
  <c r="AM1388" i="7" s="1"/>
  <c r="AH1388" i="7"/>
  <c r="AG1368" i="7"/>
  <c r="AI1368" i="7"/>
  <c r="AK1368" i="7" s="1"/>
  <c r="AL1368" i="7" s="1"/>
  <c r="AM1368" i="7" s="1"/>
  <c r="AF1368" i="7"/>
  <c r="AH1368" i="7"/>
  <c r="AE1368" i="7"/>
  <c r="AD1368" i="7"/>
  <c r="AF1448" i="7"/>
  <c r="AH1448" i="7"/>
  <c r="AE1448" i="7"/>
  <c r="AG1448" i="7"/>
  <c r="AD1448" i="7"/>
  <c r="AI1448" i="7"/>
  <c r="AK1448" i="7" s="1"/>
  <c r="AL1448" i="7" s="1"/>
  <c r="AM1448" i="7" s="1"/>
  <c r="AF1402" i="7"/>
  <c r="AG1402" i="7"/>
  <c r="AI1402" i="7"/>
  <c r="AK1402" i="7" s="1"/>
  <c r="AL1402" i="7" s="1"/>
  <c r="AM1402" i="7" s="1"/>
  <c r="AE1402" i="7"/>
  <c r="AD1402" i="7"/>
  <c r="AH1402" i="7"/>
  <c r="AH1413" i="7"/>
  <c r="AI1413" i="7"/>
  <c r="AK1413" i="7" s="1"/>
  <c r="AL1413" i="7" s="1"/>
  <c r="AM1413" i="7" s="1"/>
  <c r="AD1413" i="7"/>
  <c r="AG1413" i="7"/>
  <c r="AE1413" i="7"/>
  <c r="AF1413" i="7"/>
  <c r="AE1397" i="7"/>
  <c r="AF1397" i="7"/>
  <c r="AD1397" i="7"/>
  <c r="AG1397" i="7"/>
  <c r="AH1397" i="7"/>
  <c r="AI1397" i="7"/>
  <c r="AK1397" i="7" s="1"/>
  <c r="AL1397" i="7" s="1"/>
  <c r="AM1397" i="7" s="1"/>
  <c r="AF1369" i="7"/>
  <c r="AE1369" i="7"/>
  <c r="AI1369" i="7"/>
  <c r="AK1369" i="7" s="1"/>
  <c r="AL1369" i="7" s="1"/>
  <c r="AM1369" i="7" s="1"/>
  <c r="AG1369" i="7"/>
  <c r="AH1369" i="7"/>
  <c r="AD1369" i="7"/>
  <c r="AI1386" i="7"/>
  <c r="AK1386" i="7" s="1"/>
  <c r="AL1386" i="7" s="1"/>
  <c r="AM1386" i="7" s="1"/>
  <c r="AF1386" i="7"/>
  <c r="AD1386" i="7"/>
  <c r="AG1386" i="7"/>
  <c r="AH1386" i="7"/>
  <c r="AE1386" i="7"/>
  <c r="AH1417" i="7"/>
  <c r="AF1417" i="7"/>
  <c r="AG1417" i="7"/>
  <c r="AD1417" i="7"/>
  <c r="AE1417" i="7"/>
  <c r="AI1417" i="7"/>
  <c r="AK1417" i="7" s="1"/>
  <c r="AL1417" i="7" s="1"/>
  <c r="AM1417" i="7" s="1"/>
  <c r="AF1204" i="7"/>
  <c r="AI1204" i="7"/>
  <c r="AK1204" i="7" s="1"/>
  <c r="AL1204" i="7" s="1"/>
  <c r="AM1204" i="7" s="1"/>
  <c r="AD1164" i="7"/>
  <c r="AE1164" i="7"/>
  <c r="AF1164" i="7"/>
  <c r="AH1158" i="7"/>
  <c r="AE1158" i="7"/>
  <c r="AG1224" i="7"/>
  <c r="AD1224" i="7"/>
  <c r="AI1224" i="7"/>
  <c r="AK1224" i="7" s="1"/>
  <c r="AL1224" i="7" s="1"/>
  <c r="AM1224" i="7" s="1"/>
  <c r="AH1224" i="7"/>
  <c r="AH1189" i="7"/>
  <c r="AE1189" i="7"/>
  <c r="AD1189" i="7"/>
  <c r="AF1189" i="7"/>
  <c r="AI1189" i="7"/>
  <c r="AK1189" i="7" s="1"/>
  <c r="AL1189" i="7" s="1"/>
  <c r="AM1189" i="7" s="1"/>
  <c r="AG1189" i="7"/>
  <c r="AE1241" i="7"/>
  <c r="AD1241" i="7"/>
  <c r="AI1241" i="7"/>
  <c r="AK1241" i="7" s="1"/>
  <c r="AL1241" i="7" s="1"/>
  <c r="AM1241" i="7" s="1"/>
  <c r="AG1241" i="7"/>
  <c r="AF1241" i="7"/>
  <c r="AH1241" i="7"/>
  <c r="AF1239" i="7"/>
  <c r="AE1239" i="7"/>
  <c r="AI1239" i="7"/>
  <c r="AK1239" i="7" s="1"/>
  <c r="AL1239" i="7" s="1"/>
  <c r="AM1239" i="7" s="1"/>
  <c r="AG1239" i="7"/>
  <c r="AD1239" i="7"/>
  <c r="AI1154" i="7"/>
  <c r="AK1154" i="7" s="1"/>
  <c r="AL1154" i="7" s="1"/>
  <c r="AM1154" i="7" s="1"/>
  <c r="AD1154" i="7"/>
  <c r="AH1154" i="7"/>
  <c r="AF1154" i="7"/>
  <c r="AE1154" i="7"/>
  <c r="AG1154" i="7"/>
  <c r="AF1220" i="7"/>
  <c r="AF1162" i="7"/>
  <c r="AI1162" i="7"/>
  <c r="AK1162" i="7" s="1"/>
  <c r="AL1162" i="7" s="1"/>
  <c r="AM1162" i="7" s="1"/>
  <c r="AH1162" i="7"/>
  <c r="AE1162" i="7"/>
  <c r="AG1175" i="7"/>
  <c r="AF1175" i="7"/>
  <c r="AH1175" i="7"/>
  <c r="AD1175" i="7"/>
  <c r="AI1175" i="7"/>
  <c r="AK1175" i="7" s="1"/>
  <c r="AL1175" i="7" s="1"/>
  <c r="AM1175" i="7" s="1"/>
  <c r="AH578" i="7"/>
  <c r="AF578" i="7"/>
  <c r="AE578" i="7"/>
  <c r="AD578" i="7"/>
  <c r="AG578" i="7"/>
  <c r="AI578" i="7"/>
  <c r="AK578" i="7" s="1"/>
  <c r="AL578" i="7" s="1"/>
  <c r="AM578" i="7" s="1"/>
  <c r="AI575" i="7"/>
  <c r="AK575" i="7" s="1"/>
  <c r="AL575" i="7" s="1"/>
  <c r="AM575" i="7" s="1"/>
  <c r="AF575" i="7"/>
  <c r="AE575" i="7"/>
  <c r="AD575" i="7"/>
  <c r="AG575" i="7"/>
  <c r="AH575" i="7"/>
  <c r="AG590" i="7"/>
  <c r="AE590" i="7"/>
  <c r="AF590" i="7"/>
  <c r="AH590" i="7"/>
  <c r="AI590" i="7"/>
  <c r="AK590" i="7" s="1"/>
  <c r="AL590" i="7" s="1"/>
  <c r="AM590" i="7" s="1"/>
  <c r="AD590" i="7"/>
  <c r="AG567" i="7"/>
  <c r="AI567" i="7"/>
  <c r="AK567" i="7" s="1"/>
  <c r="AL567" i="7" s="1"/>
  <c r="AM567" i="7" s="1"/>
  <c r="AH567" i="7"/>
  <c r="AF567" i="7"/>
  <c r="AD567" i="7"/>
  <c r="AE567" i="7"/>
  <c r="AE603" i="7"/>
  <c r="AG603" i="7"/>
  <c r="AF603" i="7"/>
  <c r="AH603" i="7"/>
  <c r="AD603" i="7"/>
  <c r="AI603" i="7"/>
  <c r="AK603" i="7" s="1"/>
  <c r="AL603" i="7" s="1"/>
  <c r="AM603" i="7" s="1"/>
  <c r="AH633" i="7"/>
  <c r="AE633" i="7"/>
  <c r="AG633" i="7"/>
  <c r="AF633" i="7"/>
  <c r="AI633" i="7"/>
  <c r="AK633" i="7" s="1"/>
  <c r="AL633" i="7" s="1"/>
  <c r="AM633" i="7" s="1"/>
  <c r="AD633" i="7"/>
  <c r="AF642" i="7"/>
  <c r="AI642" i="7"/>
  <c r="AK642" i="7" s="1"/>
  <c r="AL642" i="7" s="1"/>
  <c r="AM642" i="7" s="1"/>
  <c r="AE642" i="7"/>
  <c r="AG642" i="7"/>
  <c r="AH642" i="7"/>
  <c r="AD642" i="7"/>
  <c r="AF650" i="7"/>
  <c r="AE650" i="7"/>
  <c r="AG650" i="7"/>
  <c r="AH650" i="7"/>
  <c r="AD650" i="7"/>
  <c r="AI650" i="7"/>
  <c r="AK650" i="7" s="1"/>
  <c r="AL650" i="7" s="1"/>
  <c r="AM650" i="7" s="1"/>
  <c r="AG616" i="7"/>
  <c r="AE616" i="7"/>
  <c r="AI616" i="7"/>
  <c r="AK616" i="7" s="1"/>
  <c r="AL616" i="7" s="1"/>
  <c r="AM616" i="7" s="1"/>
  <c r="AF616" i="7"/>
  <c r="AH616" i="7"/>
  <c r="AD616" i="7"/>
  <c r="AG600" i="7"/>
  <c r="AI600" i="7"/>
  <c r="AK600" i="7" s="1"/>
  <c r="AL600" i="7" s="1"/>
  <c r="AM600" i="7" s="1"/>
  <c r="AH600" i="7"/>
  <c r="AD600" i="7"/>
  <c r="AF600" i="7"/>
  <c r="AE600" i="7"/>
  <c r="AH905" i="7"/>
  <c r="AG905" i="7"/>
  <c r="AF905" i="7"/>
  <c r="AE905" i="7"/>
  <c r="AD905" i="7"/>
  <c r="AI905" i="7"/>
  <c r="AK905" i="7" s="1"/>
  <c r="AL905" i="7" s="1"/>
  <c r="AM905" i="7" s="1"/>
  <c r="AF898" i="7"/>
  <c r="AD898" i="7"/>
  <c r="AI898" i="7"/>
  <c r="AK898" i="7" s="1"/>
  <c r="AL898" i="7" s="1"/>
  <c r="AM898" i="7" s="1"/>
  <c r="AE898" i="7"/>
  <c r="AG898" i="7"/>
  <c r="AH898" i="7"/>
  <c r="AF900" i="7"/>
  <c r="AE900" i="7"/>
  <c r="AI900" i="7"/>
  <c r="AK900" i="7" s="1"/>
  <c r="AL900" i="7" s="1"/>
  <c r="AM900" i="7" s="1"/>
  <c r="AH900" i="7"/>
  <c r="AD900" i="7"/>
  <c r="AG900" i="7"/>
  <c r="AG870" i="7"/>
  <c r="AH870" i="7"/>
  <c r="AF870" i="7"/>
  <c r="AD870" i="7"/>
  <c r="AI870" i="7"/>
  <c r="AK870" i="7" s="1"/>
  <c r="AL870" i="7" s="1"/>
  <c r="AM870" i="7" s="1"/>
  <c r="AE870" i="7"/>
  <c r="AG942" i="7"/>
  <c r="AF942" i="7"/>
  <c r="AE942" i="7"/>
  <c r="AD942" i="7"/>
  <c r="AI942" i="7"/>
  <c r="AK942" i="7" s="1"/>
  <c r="AL942" i="7" s="1"/>
  <c r="AM942" i="7" s="1"/>
  <c r="AH942" i="7"/>
  <c r="AG902" i="7"/>
  <c r="AH902" i="7"/>
  <c r="AF902" i="7"/>
  <c r="AE902" i="7"/>
  <c r="AI902" i="7"/>
  <c r="AK902" i="7" s="1"/>
  <c r="AL902" i="7" s="1"/>
  <c r="AM902" i="7" s="1"/>
  <c r="AD902" i="7"/>
  <c r="AH1416" i="7"/>
  <c r="AG1416" i="7"/>
  <c r="AE1416" i="7"/>
  <c r="AF1416" i="7"/>
  <c r="AD1416" i="7"/>
  <c r="AI1416" i="7"/>
  <c r="AK1416" i="7" s="1"/>
  <c r="AL1416" i="7" s="1"/>
  <c r="AM1416" i="7" s="1"/>
  <c r="AH1405" i="7"/>
  <c r="AE1405" i="7"/>
  <c r="AI1405" i="7"/>
  <c r="AK1405" i="7" s="1"/>
  <c r="AL1405" i="7" s="1"/>
  <c r="AM1405" i="7" s="1"/>
  <c r="AD1405" i="7"/>
  <c r="AG1405" i="7"/>
  <c r="AF1405" i="7"/>
  <c r="AI1412" i="7"/>
  <c r="AK1412" i="7" s="1"/>
  <c r="AL1412" i="7" s="1"/>
  <c r="AM1412" i="7" s="1"/>
  <c r="AH1412" i="7"/>
  <c r="AF1412" i="7"/>
  <c r="AE1412" i="7"/>
  <c r="AD1412" i="7"/>
  <c r="AG1412" i="7"/>
  <c r="AF1372" i="7"/>
  <c r="AE1372" i="7"/>
  <c r="AD1372" i="7"/>
  <c r="AH1372" i="7"/>
  <c r="AI1372" i="7"/>
  <c r="AK1372" i="7" s="1"/>
  <c r="AL1372" i="7" s="1"/>
  <c r="AM1372" i="7" s="1"/>
  <c r="AG1372" i="7"/>
  <c r="AD1401" i="7"/>
  <c r="AF1401" i="7"/>
  <c r="AE1401" i="7"/>
  <c r="AG1401" i="7"/>
  <c r="AI1401" i="7"/>
  <c r="AK1401" i="7" s="1"/>
  <c r="AL1401" i="7" s="1"/>
  <c r="AM1401" i="7" s="1"/>
  <c r="AH1401" i="7"/>
  <c r="AD1390" i="7"/>
  <c r="AI1390" i="7"/>
  <c r="AK1390" i="7" s="1"/>
  <c r="AL1390" i="7" s="1"/>
  <c r="AM1390" i="7" s="1"/>
  <c r="AH1390" i="7"/>
  <c r="AF1390" i="7"/>
  <c r="AG1390" i="7"/>
  <c r="AE1390" i="7"/>
  <c r="AE1352" i="7"/>
  <c r="AF1352" i="7"/>
  <c r="AH1352" i="7"/>
  <c r="AD1352" i="7"/>
  <c r="AI1352" i="7"/>
  <c r="AK1352" i="7" s="1"/>
  <c r="AL1352" i="7" s="1"/>
  <c r="AM1352" i="7" s="1"/>
  <c r="AG1352" i="7"/>
  <c r="AG1392" i="7"/>
  <c r="AH1392" i="7"/>
  <c r="AI1392" i="7"/>
  <c r="AK1392" i="7" s="1"/>
  <c r="AL1392" i="7" s="1"/>
  <c r="AM1392" i="7" s="1"/>
  <c r="AD1392" i="7"/>
  <c r="AF1392" i="7"/>
  <c r="AE1392" i="7"/>
  <c r="AG1153" i="7"/>
  <c r="AF1153" i="7"/>
  <c r="AH1153" i="7"/>
  <c r="AI1153" i="7"/>
  <c r="AK1153" i="7" s="1"/>
  <c r="AL1153" i="7" s="1"/>
  <c r="AM1153" i="7" s="1"/>
  <c r="AE1153" i="7"/>
  <c r="AF1191" i="7"/>
  <c r="AI1191" i="7"/>
  <c r="AK1191" i="7" s="1"/>
  <c r="AL1191" i="7" s="1"/>
  <c r="AM1191" i="7" s="1"/>
  <c r="AG1191" i="7"/>
  <c r="AD1191" i="7"/>
  <c r="AE1191" i="7"/>
  <c r="AG1247" i="7"/>
  <c r="AH1247" i="7"/>
  <c r="AG1234" i="7"/>
  <c r="AD1227" i="7"/>
  <c r="AE1247" i="7"/>
  <c r="AE1211" i="7"/>
  <c r="AH1200" i="7"/>
  <c r="AF1244" i="7"/>
  <c r="AG1201" i="7"/>
  <c r="AG1170" i="7"/>
  <c r="AG1156" i="7"/>
  <c r="AF1157" i="7"/>
  <c r="AH1187" i="7"/>
  <c r="AH1222" i="7"/>
  <c r="AE579" i="7"/>
  <c r="AH579" i="7"/>
  <c r="AF579" i="7"/>
  <c r="AD579" i="7"/>
  <c r="AG579" i="7"/>
  <c r="AI579" i="7"/>
  <c r="AK579" i="7" s="1"/>
  <c r="AL579" i="7" s="1"/>
  <c r="AM579" i="7" s="1"/>
  <c r="AH638" i="7"/>
  <c r="AF638" i="7"/>
  <c r="AG638" i="7"/>
  <c r="AE638" i="7"/>
  <c r="AD638" i="7"/>
  <c r="AI638" i="7"/>
  <c r="AK638" i="7" s="1"/>
  <c r="AL638" i="7" s="1"/>
  <c r="AM638" i="7" s="1"/>
  <c r="AD645" i="7"/>
  <c r="AF645" i="7"/>
  <c r="AE645" i="7"/>
  <c r="AH645" i="7"/>
  <c r="AI645" i="7"/>
  <c r="AK645" i="7" s="1"/>
  <c r="AL645" i="7" s="1"/>
  <c r="AM645" i="7" s="1"/>
  <c r="AG645" i="7"/>
  <c r="AG629" i="7"/>
  <c r="AE629" i="7"/>
  <c r="AI629" i="7"/>
  <c r="AK629" i="7" s="1"/>
  <c r="AL629" i="7" s="1"/>
  <c r="AM629" i="7" s="1"/>
  <c r="AH629" i="7"/>
  <c r="AD629" i="7"/>
  <c r="AF629" i="7"/>
  <c r="AH568" i="7"/>
  <c r="AI568" i="7"/>
  <c r="AK568" i="7" s="1"/>
  <c r="AL568" i="7" s="1"/>
  <c r="AM568" i="7" s="1"/>
  <c r="AF568" i="7"/>
  <c r="AD568" i="7"/>
  <c r="AE568" i="7"/>
  <c r="AG568" i="7"/>
  <c r="AE563" i="7"/>
  <c r="AF563" i="7"/>
  <c r="AD563" i="7"/>
  <c r="AG563" i="7"/>
  <c r="AH563" i="7"/>
  <c r="AI563" i="7"/>
  <c r="AK563" i="7" s="1"/>
  <c r="AL563" i="7" s="1"/>
  <c r="AM563" i="7" s="1"/>
  <c r="AH569" i="7"/>
  <c r="AI569" i="7"/>
  <c r="AK569" i="7" s="1"/>
  <c r="AL569" i="7" s="1"/>
  <c r="AM569" i="7" s="1"/>
  <c r="AG569" i="7"/>
  <c r="AE569" i="7"/>
  <c r="AD569" i="7"/>
  <c r="AF569" i="7"/>
  <c r="AE561" i="7"/>
  <c r="AH561" i="7"/>
  <c r="AI561" i="7"/>
  <c r="AK561" i="7" s="1"/>
  <c r="AL561" i="7" s="1"/>
  <c r="AM561" i="7" s="1"/>
  <c r="AG561" i="7"/>
  <c r="AD561" i="7"/>
  <c r="AF561" i="7"/>
  <c r="AD625" i="7"/>
  <c r="AG625" i="7"/>
  <c r="AH625" i="7"/>
  <c r="AI625" i="7"/>
  <c r="AK625" i="7" s="1"/>
  <c r="AL625" i="7" s="1"/>
  <c r="AM625" i="7" s="1"/>
  <c r="AF625" i="7"/>
  <c r="AE625" i="7"/>
  <c r="AI556" i="7"/>
  <c r="AK556" i="7" s="1"/>
  <c r="AL556" i="7" s="1"/>
  <c r="AM556" i="7" s="1"/>
  <c r="AE556" i="7"/>
  <c r="AH556" i="7"/>
  <c r="AG556" i="7"/>
  <c r="AF556" i="7"/>
  <c r="AD556" i="7"/>
  <c r="AG560" i="7"/>
  <c r="AF560" i="7"/>
  <c r="AE560" i="7"/>
  <c r="AI560" i="7"/>
  <c r="AK560" i="7" s="1"/>
  <c r="AL560" i="7" s="1"/>
  <c r="AM560" i="7" s="1"/>
  <c r="AH560" i="7"/>
  <c r="AD560" i="7"/>
  <c r="AD587" i="7"/>
  <c r="AH587" i="7"/>
  <c r="AF587" i="7"/>
  <c r="AG587" i="7"/>
  <c r="AI587" i="7"/>
  <c r="AK587" i="7" s="1"/>
  <c r="AL587" i="7" s="1"/>
  <c r="AM587" i="7" s="1"/>
  <c r="AE587" i="7"/>
  <c r="AH570" i="7"/>
  <c r="AG570" i="7"/>
  <c r="AF570" i="7"/>
  <c r="AI570" i="7"/>
  <c r="AK570" i="7" s="1"/>
  <c r="AL570" i="7" s="1"/>
  <c r="AM570" i="7" s="1"/>
  <c r="AD570" i="7"/>
  <c r="AE570" i="7"/>
  <c r="AE612" i="7"/>
  <c r="AF612" i="7"/>
  <c r="AD612" i="7"/>
  <c r="AH612" i="7"/>
  <c r="AI612" i="7"/>
  <c r="AK612" i="7" s="1"/>
  <c r="AL612" i="7" s="1"/>
  <c r="AM612" i="7" s="1"/>
  <c r="AG612" i="7"/>
  <c r="AG601" i="7"/>
  <c r="AH601" i="7"/>
  <c r="AI601" i="7"/>
  <c r="AK601" i="7" s="1"/>
  <c r="AL601" i="7" s="1"/>
  <c r="AM601" i="7" s="1"/>
  <c r="AE601" i="7"/>
  <c r="AD601" i="7"/>
  <c r="AF601" i="7"/>
  <c r="AG576" i="7"/>
  <c r="AI576" i="7"/>
  <c r="AK576" i="7" s="1"/>
  <c r="AL576" i="7" s="1"/>
  <c r="AM576" i="7" s="1"/>
  <c r="AD576" i="7"/>
  <c r="AF576" i="7"/>
  <c r="AE576" i="7"/>
  <c r="AH576" i="7"/>
  <c r="AD611" i="7"/>
  <c r="AF611" i="7"/>
  <c r="AE611" i="7"/>
  <c r="AI611" i="7"/>
  <c r="AK611" i="7" s="1"/>
  <c r="AL611" i="7" s="1"/>
  <c r="AM611" i="7" s="1"/>
  <c r="AH611" i="7"/>
  <c r="AG611" i="7"/>
  <c r="AE584" i="7"/>
  <c r="AI584" i="7"/>
  <c r="AK584" i="7" s="1"/>
  <c r="AL584" i="7" s="1"/>
  <c r="AM584" i="7" s="1"/>
  <c r="AG584" i="7"/>
  <c r="AH584" i="7"/>
  <c r="AD584" i="7"/>
  <c r="AF584" i="7"/>
  <c r="AG596" i="7"/>
  <c r="AH596" i="7"/>
  <c r="AF596" i="7"/>
  <c r="AE596" i="7"/>
  <c r="AI596" i="7"/>
  <c r="AK596" i="7" s="1"/>
  <c r="AL596" i="7" s="1"/>
  <c r="AM596" i="7" s="1"/>
  <c r="AD596" i="7"/>
  <c r="AH639" i="7"/>
  <c r="AE639" i="7"/>
  <c r="AG639" i="7"/>
  <c r="AF639" i="7"/>
  <c r="AI639" i="7"/>
  <c r="AK639" i="7" s="1"/>
  <c r="AL639" i="7" s="1"/>
  <c r="AM639" i="7" s="1"/>
  <c r="AD639" i="7"/>
  <c r="AH589" i="7"/>
  <c r="AG589" i="7"/>
  <c r="AI589" i="7"/>
  <c r="AK589" i="7" s="1"/>
  <c r="AL589" i="7" s="1"/>
  <c r="AM589" i="7" s="1"/>
  <c r="AD589" i="7"/>
  <c r="AF589" i="7"/>
  <c r="AE589" i="7"/>
  <c r="AF634" i="7"/>
  <c r="AD634" i="7"/>
  <c r="AE634" i="7"/>
  <c r="AH634" i="7"/>
  <c r="AI634" i="7"/>
  <c r="AK634" i="7" s="1"/>
  <c r="AL634" i="7" s="1"/>
  <c r="AM634" i="7" s="1"/>
  <c r="AG634" i="7"/>
  <c r="AG641" i="7"/>
  <c r="AD641" i="7"/>
  <c r="AE641" i="7"/>
  <c r="AI641" i="7"/>
  <c r="AK641" i="7" s="1"/>
  <c r="AL641" i="7" s="1"/>
  <c r="AM641" i="7" s="1"/>
  <c r="AF641" i="7"/>
  <c r="AH641" i="7"/>
  <c r="AF593" i="7"/>
  <c r="AH593" i="7"/>
  <c r="AI593" i="7"/>
  <c r="AK593" i="7" s="1"/>
  <c r="AL593" i="7" s="1"/>
  <c r="AM593" i="7" s="1"/>
  <c r="AG593" i="7"/>
  <c r="AD593" i="7"/>
  <c r="AE593" i="7"/>
  <c r="AH558" i="7"/>
  <c r="AG558" i="7"/>
  <c r="AI558" i="7"/>
  <c r="AK558" i="7" s="1"/>
  <c r="AL558" i="7" s="1"/>
  <c r="AM558" i="7" s="1"/>
  <c r="AE558" i="7"/>
  <c r="AD558" i="7"/>
  <c r="AF558" i="7"/>
  <c r="AG856" i="7"/>
  <c r="AH856" i="7"/>
  <c r="AF856" i="7"/>
  <c r="AD856" i="7"/>
  <c r="AI856" i="7"/>
  <c r="AK856" i="7" s="1"/>
  <c r="AL856" i="7" s="1"/>
  <c r="AM856" i="7" s="1"/>
  <c r="AE856" i="7"/>
  <c r="AD911" i="7"/>
  <c r="AH911" i="7"/>
  <c r="AE911" i="7"/>
  <c r="AI911" i="7"/>
  <c r="AK911" i="7" s="1"/>
  <c r="AL911" i="7" s="1"/>
  <c r="AM911" i="7" s="1"/>
  <c r="AF911" i="7"/>
  <c r="AG911" i="7"/>
  <c r="AF866" i="7"/>
  <c r="AE866" i="7"/>
  <c r="AD866" i="7"/>
  <c r="AH866" i="7"/>
  <c r="AI866" i="7"/>
  <c r="AK866" i="7" s="1"/>
  <c r="AL866" i="7" s="1"/>
  <c r="AM866" i="7" s="1"/>
  <c r="AG866" i="7"/>
  <c r="AD903" i="7"/>
  <c r="AI903" i="7"/>
  <c r="AK903" i="7" s="1"/>
  <c r="AL903" i="7" s="1"/>
  <c r="AM903" i="7" s="1"/>
  <c r="AG903" i="7"/>
  <c r="AE903" i="7"/>
  <c r="AF903" i="7"/>
  <c r="AH903" i="7"/>
  <c r="AH901" i="7"/>
  <c r="AF901" i="7"/>
  <c r="AE901" i="7"/>
  <c r="AD901" i="7"/>
  <c r="AG901" i="7"/>
  <c r="AI901" i="7"/>
  <c r="AK901" i="7" s="1"/>
  <c r="AL901" i="7" s="1"/>
  <c r="AM901" i="7" s="1"/>
  <c r="AD853" i="7"/>
  <c r="AI853" i="7"/>
  <c r="AK853" i="7" s="1"/>
  <c r="AL853" i="7" s="1"/>
  <c r="AM853" i="7" s="1"/>
  <c r="AG853" i="7"/>
  <c r="AE853" i="7"/>
  <c r="AH853" i="7"/>
  <c r="AF853" i="7"/>
  <c r="AF949" i="7"/>
  <c r="AI949" i="7"/>
  <c r="AK949" i="7" s="1"/>
  <c r="AL949" i="7" s="1"/>
  <c r="AM949" i="7" s="1"/>
  <c r="AE949" i="7"/>
  <c r="AD949" i="7"/>
  <c r="AG949" i="7"/>
  <c r="AH949" i="7"/>
  <c r="AG948" i="7"/>
  <c r="AH948" i="7"/>
  <c r="AD948" i="7"/>
  <c r="AI948" i="7"/>
  <c r="AK948" i="7" s="1"/>
  <c r="AL948" i="7" s="1"/>
  <c r="AM948" i="7" s="1"/>
  <c r="AF948" i="7"/>
  <c r="AE948" i="7"/>
  <c r="AF860" i="7"/>
  <c r="AH860" i="7"/>
  <c r="AI860" i="7"/>
  <c r="AK860" i="7" s="1"/>
  <c r="AL860" i="7" s="1"/>
  <c r="AM860" i="7" s="1"/>
  <c r="AE860" i="7"/>
  <c r="AG860" i="7"/>
  <c r="AD860" i="7"/>
  <c r="AE939" i="7"/>
  <c r="AD939" i="7"/>
  <c r="AI939" i="7"/>
  <c r="AK939" i="7" s="1"/>
  <c r="AL939" i="7" s="1"/>
  <c r="AM939" i="7" s="1"/>
  <c r="AG939" i="7"/>
  <c r="AH939" i="7"/>
  <c r="AF939" i="7"/>
  <c r="AE884" i="7"/>
  <c r="AD884" i="7"/>
  <c r="AH884" i="7"/>
  <c r="AG884" i="7"/>
  <c r="AF884" i="7"/>
  <c r="AI884" i="7"/>
  <c r="AK884" i="7" s="1"/>
  <c r="AL884" i="7" s="1"/>
  <c r="AM884" i="7" s="1"/>
  <c r="AG932" i="7"/>
  <c r="AH932" i="7"/>
  <c r="AF932" i="7"/>
  <c r="AD932" i="7"/>
  <c r="AI932" i="7"/>
  <c r="AK932" i="7" s="1"/>
  <c r="AL932" i="7" s="1"/>
  <c r="AM932" i="7" s="1"/>
  <c r="AE932" i="7"/>
  <c r="AF878" i="7"/>
  <c r="AD878" i="7"/>
  <c r="AG878" i="7"/>
  <c r="AE878" i="7"/>
  <c r="AH878" i="7"/>
  <c r="AI878" i="7"/>
  <c r="AK878" i="7" s="1"/>
  <c r="AL878" i="7" s="1"/>
  <c r="AM878" i="7" s="1"/>
  <c r="AF889" i="7"/>
  <c r="AI889" i="7"/>
  <c r="AK889" i="7" s="1"/>
  <c r="AL889" i="7" s="1"/>
  <c r="AM889" i="7" s="1"/>
  <c r="AG889" i="7"/>
  <c r="AE889" i="7"/>
  <c r="AD889" i="7"/>
  <c r="AH889" i="7"/>
  <c r="AF897" i="7"/>
  <c r="AI897" i="7"/>
  <c r="AK897" i="7" s="1"/>
  <c r="AL897" i="7" s="1"/>
  <c r="AM897" i="7" s="1"/>
  <c r="AG897" i="7"/>
  <c r="AH897" i="7"/>
  <c r="AE897" i="7"/>
  <c r="AD897" i="7"/>
  <c r="AG951" i="7"/>
  <c r="AI951" i="7"/>
  <c r="AK951" i="7" s="1"/>
  <c r="AL951" i="7" s="1"/>
  <c r="AM951" i="7" s="1"/>
  <c r="AF951" i="7"/>
  <c r="AE951" i="7"/>
  <c r="AD951" i="7"/>
  <c r="AH951" i="7"/>
  <c r="AD940" i="7"/>
  <c r="AF940" i="7"/>
  <c r="AG940" i="7"/>
  <c r="AI940" i="7"/>
  <c r="AK940" i="7" s="1"/>
  <c r="AL940" i="7" s="1"/>
  <c r="AM940" i="7" s="1"/>
  <c r="AH940" i="7"/>
  <c r="AE940" i="7"/>
  <c r="AF944" i="7"/>
  <c r="AH944" i="7"/>
  <c r="AI944" i="7"/>
  <c r="AK944" i="7" s="1"/>
  <c r="AL944" i="7" s="1"/>
  <c r="AM944" i="7" s="1"/>
  <c r="AD944" i="7"/>
  <c r="AG944" i="7"/>
  <c r="AE944" i="7"/>
  <c r="AG913" i="7"/>
  <c r="AH913" i="7"/>
  <c r="AE913" i="7"/>
  <c r="AF913" i="7"/>
  <c r="AD913" i="7"/>
  <c r="AI913" i="7"/>
  <c r="AK913" i="7" s="1"/>
  <c r="AL913" i="7" s="1"/>
  <c r="AM913" i="7" s="1"/>
  <c r="AG876" i="7"/>
  <c r="AE876" i="7"/>
  <c r="AH876" i="7"/>
  <c r="AF876" i="7"/>
  <c r="AD876" i="7"/>
  <c r="AI876" i="7"/>
  <c r="AK876" i="7" s="1"/>
  <c r="AL876" i="7" s="1"/>
  <c r="AM876" i="7" s="1"/>
  <c r="AH1214" i="7"/>
  <c r="AG1214" i="7"/>
  <c r="AF1214" i="7"/>
  <c r="AI1214" i="7"/>
  <c r="AK1214" i="7" s="1"/>
  <c r="AL1214" i="7" s="1"/>
  <c r="AM1214" i="7" s="1"/>
  <c r="AD1214" i="7"/>
  <c r="AE1214" i="7"/>
  <c r="AG1185" i="7"/>
  <c r="AE1185" i="7"/>
  <c r="AD1185" i="7"/>
  <c r="AH1185" i="7"/>
  <c r="AF1185" i="7"/>
  <c r="AI1185" i="7"/>
  <c r="AK1185" i="7" s="1"/>
  <c r="AL1185" i="7" s="1"/>
  <c r="AM1185" i="7" s="1"/>
  <c r="AF1442" i="7"/>
  <c r="AD1442" i="7"/>
  <c r="AI1442" i="7"/>
  <c r="AK1442" i="7" s="1"/>
  <c r="AL1442" i="7" s="1"/>
  <c r="AM1442" i="7" s="1"/>
  <c r="AE1442" i="7"/>
  <c r="AH1442" i="7"/>
  <c r="AG1442" i="7"/>
  <c r="AG1434" i="7"/>
  <c r="AF1434" i="7"/>
  <c r="AE1434" i="7"/>
  <c r="AH1434" i="7"/>
  <c r="AI1434" i="7"/>
  <c r="AK1434" i="7" s="1"/>
  <c r="AL1434" i="7" s="1"/>
  <c r="AM1434" i="7" s="1"/>
  <c r="AD1434" i="7"/>
  <c r="AH1415" i="7"/>
  <c r="AE1415" i="7"/>
  <c r="AG1415" i="7"/>
  <c r="AD1415" i="7"/>
  <c r="AF1415" i="7"/>
  <c r="AI1415" i="7"/>
  <c r="AK1415" i="7" s="1"/>
  <c r="AL1415" i="7" s="1"/>
  <c r="AM1415" i="7" s="1"/>
  <c r="AD1422" i="7"/>
  <c r="AG1422" i="7"/>
  <c r="AF1422" i="7"/>
  <c r="AI1422" i="7"/>
  <c r="AK1422" i="7" s="1"/>
  <c r="AL1422" i="7" s="1"/>
  <c r="AM1422" i="7" s="1"/>
  <c r="AH1422" i="7"/>
  <c r="AE1422" i="7"/>
  <c r="AI1433" i="7"/>
  <c r="AK1433" i="7" s="1"/>
  <c r="AL1433" i="7" s="1"/>
  <c r="AM1433" i="7" s="1"/>
  <c r="AD1433" i="7"/>
  <c r="AH1433" i="7"/>
  <c r="AF1433" i="7"/>
  <c r="AE1433" i="7"/>
  <c r="AG1433" i="7"/>
  <c r="AG1409" i="7"/>
  <c r="AD1409" i="7"/>
  <c r="AH1409" i="7"/>
  <c r="AE1409" i="7"/>
  <c r="AI1409" i="7"/>
  <c r="AK1409" i="7" s="1"/>
  <c r="AL1409" i="7" s="1"/>
  <c r="AM1409" i="7" s="1"/>
  <c r="AF1409" i="7"/>
  <c r="AH1377" i="7"/>
  <c r="AD1377" i="7"/>
  <c r="AI1377" i="7"/>
  <c r="AK1377" i="7" s="1"/>
  <c r="AL1377" i="7" s="1"/>
  <c r="AM1377" i="7" s="1"/>
  <c r="AE1377" i="7"/>
  <c r="AF1377" i="7"/>
  <c r="AG1377" i="7"/>
  <c r="AD1371" i="7"/>
  <c r="AH1371" i="7"/>
  <c r="AF1371" i="7"/>
  <c r="AG1371" i="7"/>
  <c r="AI1371" i="7"/>
  <c r="AK1371" i="7" s="1"/>
  <c r="AL1371" i="7" s="1"/>
  <c r="AM1371" i="7" s="1"/>
  <c r="AE1371" i="7"/>
  <c r="AE1360" i="7"/>
  <c r="AI1360" i="7"/>
  <c r="AK1360" i="7" s="1"/>
  <c r="AL1360" i="7" s="1"/>
  <c r="AM1360" i="7" s="1"/>
  <c r="AG1360" i="7"/>
  <c r="AF1360" i="7"/>
  <c r="AD1360" i="7"/>
  <c r="AH1360" i="7"/>
  <c r="AE1400" i="7"/>
  <c r="AF1400" i="7"/>
  <c r="AG1400" i="7"/>
  <c r="AH1400" i="7"/>
  <c r="AI1400" i="7"/>
  <c r="AK1400" i="7" s="1"/>
  <c r="AL1400" i="7" s="1"/>
  <c r="AM1400" i="7" s="1"/>
  <c r="AD1400" i="7"/>
  <c r="AI1408" i="7"/>
  <c r="AK1408" i="7" s="1"/>
  <c r="AL1408" i="7" s="1"/>
  <c r="AM1408" i="7" s="1"/>
  <c r="AF1408" i="7"/>
  <c r="AD1408" i="7"/>
  <c r="AE1408" i="7"/>
  <c r="AH1408" i="7"/>
  <c r="AG1408" i="7"/>
  <c r="AE1384" i="7"/>
  <c r="AG1384" i="7"/>
  <c r="AI1384" i="7"/>
  <c r="AK1384" i="7" s="1"/>
  <c r="AL1384" i="7" s="1"/>
  <c r="AM1384" i="7" s="1"/>
  <c r="AF1384" i="7"/>
  <c r="AH1384" i="7"/>
  <c r="AD1384" i="7"/>
  <c r="AE1356" i="7"/>
  <c r="AI1356" i="7"/>
  <c r="AK1356" i="7" s="1"/>
  <c r="AL1356" i="7" s="1"/>
  <c r="AM1356" i="7" s="1"/>
  <c r="AG1356" i="7"/>
  <c r="AD1356" i="7"/>
  <c r="AF1356" i="7"/>
  <c r="AH1356" i="7"/>
  <c r="AH1444" i="7"/>
  <c r="AD1444" i="7"/>
  <c r="AI1444" i="7"/>
  <c r="AK1444" i="7" s="1"/>
  <c r="AL1444" i="7" s="1"/>
  <c r="AM1444" i="7" s="1"/>
  <c r="AG1444" i="7"/>
  <c r="AF1444" i="7"/>
  <c r="AE1444" i="7"/>
  <c r="AG1364" i="7"/>
  <c r="AH1364" i="7"/>
  <c r="AF1364" i="7"/>
  <c r="AE1364" i="7"/>
  <c r="AD1364" i="7"/>
  <c r="AI1364" i="7"/>
  <c r="AK1364" i="7" s="1"/>
  <c r="AL1364" i="7" s="1"/>
  <c r="AM1364" i="7" s="1"/>
  <c r="AG1430" i="7"/>
  <c r="AE1430" i="7"/>
  <c r="AD1430" i="7"/>
  <c r="AF1430" i="7"/>
  <c r="AH1430" i="7"/>
  <c r="AI1430" i="7"/>
  <c r="AK1430" i="7" s="1"/>
  <c r="AL1430" i="7" s="1"/>
  <c r="AM1430" i="7" s="1"/>
  <c r="AF1436" i="7"/>
  <c r="AH1436" i="7"/>
  <c r="AG1436" i="7"/>
  <c r="AE1436" i="7"/>
  <c r="AD1436" i="7"/>
  <c r="AI1436" i="7"/>
  <c r="AK1436" i="7" s="1"/>
  <c r="AL1436" i="7" s="1"/>
  <c r="AM1436" i="7" s="1"/>
  <c r="AI1451" i="7"/>
  <c r="AK1451" i="7" s="1"/>
  <c r="AL1451" i="7" s="1"/>
  <c r="AM1451" i="7" s="1"/>
  <c r="AE1451" i="7"/>
  <c r="AG1451" i="7"/>
  <c r="AH1451" i="7"/>
  <c r="AF1451" i="7"/>
  <c r="AD1451" i="7"/>
  <c r="AF1406" i="7"/>
  <c r="AE1406" i="7"/>
  <c r="AI1406" i="7"/>
  <c r="AK1406" i="7" s="1"/>
  <c r="AL1406" i="7" s="1"/>
  <c r="AM1406" i="7" s="1"/>
  <c r="AH1406" i="7"/>
  <c r="AG1406" i="7"/>
  <c r="AD1406" i="7"/>
  <c r="AG1440" i="7"/>
  <c r="AH1440" i="7"/>
  <c r="AI1440" i="7"/>
  <c r="AK1440" i="7" s="1"/>
  <c r="AL1440" i="7" s="1"/>
  <c r="AM1440" i="7" s="1"/>
  <c r="AD1440" i="7"/>
  <c r="AF1440" i="7"/>
  <c r="AE1440" i="7"/>
  <c r="AI1439" i="7"/>
  <c r="AK1439" i="7" s="1"/>
  <c r="AL1439" i="7" s="1"/>
  <c r="AM1439" i="7" s="1"/>
  <c r="AF1439" i="7"/>
  <c r="AE1439" i="7"/>
  <c r="AH1439" i="7"/>
  <c r="AG1439" i="7"/>
  <c r="AD1439" i="7"/>
  <c r="AI1429" i="7"/>
  <c r="AK1429" i="7" s="1"/>
  <c r="AL1429" i="7" s="1"/>
  <c r="AM1429" i="7" s="1"/>
  <c r="AD1429" i="7"/>
  <c r="AE1429" i="7"/>
  <c r="AF1429" i="7"/>
  <c r="AG1429" i="7"/>
  <c r="AH1429" i="7"/>
  <c r="AE1357" i="7"/>
  <c r="AH1357" i="7"/>
  <c r="AD1357" i="7"/>
  <c r="AG1357" i="7"/>
  <c r="AF1357" i="7"/>
  <c r="AI1357" i="7"/>
  <c r="AK1357" i="7" s="1"/>
  <c r="AL1357" i="7" s="1"/>
  <c r="AM1357" i="7" s="1"/>
  <c r="AH1418" i="7"/>
  <c r="AI1418" i="7"/>
  <c r="AK1418" i="7" s="1"/>
  <c r="AL1418" i="7" s="1"/>
  <c r="AM1418" i="7" s="1"/>
  <c r="AF1418" i="7"/>
  <c r="AE1418" i="7"/>
  <c r="AG1418" i="7"/>
  <c r="AD1418" i="7"/>
  <c r="AG1427" i="7"/>
  <c r="AE1427" i="7"/>
  <c r="AH1427" i="7"/>
  <c r="AD1427" i="7"/>
  <c r="AF1427" i="7"/>
  <c r="AI1427" i="7"/>
  <c r="AK1427" i="7" s="1"/>
  <c r="AL1427" i="7" s="1"/>
  <c r="AM1427" i="7" s="1"/>
  <c r="AD1172" i="7"/>
  <c r="AE1219" i="7"/>
  <c r="AI1219" i="7"/>
  <c r="AK1219" i="7" s="1"/>
  <c r="AL1219" i="7" s="1"/>
  <c r="AM1219" i="7" s="1"/>
  <c r="AF1203" i="7"/>
  <c r="AD1203" i="7"/>
  <c r="AG1183" i="7"/>
  <c r="AI1183" i="7"/>
  <c r="AK1183" i="7" s="1"/>
  <c r="AL1183" i="7" s="1"/>
  <c r="AM1183" i="7" s="1"/>
  <c r="AD1183" i="7"/>
  <c r="AD1209" i="7"/>
  <c r="AI1209" i="7"/>
  <c r="AK1209" i="7" s="1"/>
  <c r="AL1209" i="7" s="1"/>
  <c r="AM1209" i="7" s="1"/>
  <c r="AF1179" i="7"/>
  <c r="AH1207" i="7"/>
  <c r="AG1207" i="7"/>
  <c r="AI1207" i="7"/>
  <c r="AK1207" i="7" s="1"/>
  <c r="AL1207" i="7" s="1"/>
  <c r="AM1207" i="7" s="1"/>
  <c r="AE1207" i="7"/>
  <c r="AD1207" i="7"/>
  <c r="AD1182" i="7"/>
  <c r="AI1182" i="7"/>
  <c r="AK1182" i="7" s="1"/>
  <c r="AL1182" i="7" s="1"/>
  <c r="AM1182" i="7" s="1"/>
  <c r="AH1182" i="7"/>
  <c r="AE1182" i="7"/>
  <c r="AG1182" i="7"/>
  <c r="AF1182" i="7"/>
  <c r="AF1178" i="7"/>
  <c r="AG1178" i="7"/>
  <c r="AE1178" i="7"/>
  <c r="AI1178" i="7"/>
  <c r="AK1178" i="7" s="1"/>
  <c r="AL1178" i="7" s="1"/>
  <c r="AM1178" i="7" s="1"/>
  <c r="AI1160" i="7"/>
  <c r="AK1160" i="7" s="1"/>
  <c r="AL1160" i="7" s="1"/>
  <c r="AM1160" i="7" s="1"/>
  <c r="AF1160" i="7"/>
  <c r="AE1160" i="7"/>
  <c r="AD1160" i="7"/>
  <c r="AG1160" i="7"/>
  <c r="AH1160" i="7"/>
  <c r="AG248" i="7" l="1"/>
  <c r="AF248" i="7"/>
  <c r="AI248" i="7"/>
  <c r="AK248" i="7" s="1"/>
  <c r="AL248" i="7" s="1"/>
  <c r="AM248" i="7" s="1"/>
  <c r="AE248" i="7"/>
  <c r="AH248" i="7"/>
  <c r="AD248" i="7"/>
  <c r="AE241" i="7"/>
  <c r="AD241" i="7"/>
  <c r="AG241" i="7"/>
  <c r="AI241" i="7"/>
  <c r="AK241" i="7" s="1"/>
  <c r="AL241" i="7" s="1"/>
  <c r="AM241" i="7" s="1"/>
  <c r="AF241" i="7"/>
  <c r="AH241" i="7"/>
  <c r="AH198" i="7"/>
  <c r="AF198" i="7"/>
  <c r="AI198" i="7"/>
  <c r="AK198" i="7" s="1"/>
  <c r="AL198" i="7" s="1"/>
  <c r="AM198" i="7" s="1"/>
  <c r="AE198" i="7"/>
  <c r="AD198" i="7"/>
  <c r="AG198" i="7"/>
  <c r="AD243" i="7"/>
  <c r="AF243" i="7"/>
  <c r="AH243" i="7"/>
  <c r="AI243" i="7"/>
  <c r="AK243" i="7" s="1"/>
  <c r="AL243" i="7" s="1"/>
  <c r="AM243" i="7" s="1"/>
  <c r="AE243" i="7"/>
  <c r="AG243" i="7"/>
  <c r="AF231" i="7"/>
  <c r="AH231" i="7"/>
  <c r="AI231" i="7"/>
  <c r="AK231" i="7" s="1"/>
  <c r="AL231" i="7" s="1"/>
  <c r="AM231" i="7" s="1"/>
  <c r="AG231" i="7"/>
  <c r="AE231" i="7"/>
  <c r="AD231" i="7"/>
  <c r="AF223" i="7"/>
  <c r="AG223" i="7"/>
  <c r="AI223" i="7"/>
  <c r="AK223" i="7" s="1"/>
  <c r="AL223" i="7" s="1"/>
  <c r="AM223" i="7" s="1"/>
  <c r="AD223" i="7"/>
  <c r="AH223" i="7"/>
  <c r="AE223" i="7"/>
  <c r="AE186" i="7"/>
  <c r="AI186" i="7"/>
  <c r="AK186" i="7" s="1"/>
  <c r="AL186" i="7" s="1"/>
  <c r="AM186" i="7" s="1"/>
  <c r="AH186" i="7"/>
  <c r="AD186" i="7"/>
  <c r="AG186" i="7"/>
  <c r="AF186" i="7"/>
  <c r="AF219" i="7"/>
  <c r="AE219" i="7"/>
  <c r="AD219" i="7"/>
  <c r="AI219" i="7"/>
  <c r="AK219" i="7" s="1"/>
  <c r="AL219" i="7" s="1"/>
  <c r="AM219" i="7" s="1"/>
  <c r="AG219" i="7"/>
  <c r="AH219" i="7"/>
  <c r="AH189" i="7"/>
  <c r="AG189" i="7"/>
  <c r="AI189" i="7"/>
  <c r="AK189" i="7" s="1"/>
  <c r="AL189" i="7" s="1"/>
  <c r="AM189" i="7" s="1"/>
  <c r="AD189" i="7"/>
  <c r="AE189" i="7"/>
  <c r="AF189" i="7"/>
  <c r="AF235" i="7"/>
  <c r="AG235" i="7"/>
  <c r="AI235" i="7"/>
  <c r="AK235" i="7" s="1"/>
  <c r="AL235" i="7" s="1"/>
  <c r="AM235" i="7" s="1"/>
  <c r="AD235" i="7"/>
  <c r="AH235" i="7"/>
  <c r="AE235" i="7"/>
  <c r="AH234" i="7"/>
  <c r="AG234" i="7"/>
  <c r="AF234" i="7"/>
  <c r="AE234" i="7"/>
  <c r="AD234" i="7"/>
  <c r="AI234" i="7"/>
  <c r="AK234" i="7" s="1"/>
  <c r="AL234" i="7" s="1"/>
  <c r="AM234" i="7" s="1"/>
  <c r="AI200" i="7"/>
  <c r="AK200" i="7" s="1"/>
  <c r="AL200" i="7" s="1"/>
  <c r="AM200" i="7" s="1"/>
  <c r="AE200" i="7"/>
  <c r="AG200" i="7"/>
  <c r="AH200" i="7"/>
  <c r="AD200" i="7"/>
  <c r="AF200" i="7"/>
  <c r="AD237" i="7"/>
  <c r="AH237" i="7"/>
  <c r="AE237" i="7"/>
  <c r="AI237" i="7"/>
  <c r="AK237" i="7" s="1"/>
  <c r="AL237" i="7" s="1"/>
  <c r="AM237" i="7" s="1"/>
  <c r="AF237" i="7"/>
  <c r="AG237" i="7"/>
  <c r="AI245" i="7"/>
  <c r="AK245" i="7" s="1"/>
  <c r="AL245" i="7" s="1"/>
  <c r="AM245" i="7" s="1"/>
  <c r="AG245" i="7"/>
  <c r="AH245" i="7"/>
  <c r="AF245" i="7"/>
  <c r="AD245" i="7"/>
  <c r="AE245" i="7"/>
  <c r="AH193" i="7"/>
  <c r="AE193" i="7"/>
  <c r="AI193" i="7"/>
  <c r="AK193" i="7" s="1"/>
  <c r="AL193" i="7" s="1"/>
  <c r="AM193" i="7" s="1"/>
  <c r="AF193" i="7"/>
  <c r="AG193" i="7"/>
  <c r="AD193" i="7"/>
  <c r="AI233" i="7"/>
  <c r="AK233" i="7" s="1"/>
  <c r="AL233" i="7" s="1"/>
  <c r="AM233" i="7" s="1"/>
  <c r="AE233" i="7"/>
  <c r="AF233" i="7"/>
  <c r="AG233" i="7"/>
  <c r="AH233" i="7"/>
  <c r="AD233" i="7"/>
  <c r="AE195" i="7"/>
  <c r="AI195" i="7"/>
  <c r="AK195" i="7" s="1"/>
  <c r="AL195" i="7" s="1"/>
  <c r="AM195" i="7" s="1"/>
  <c r="AD195" i="7"/>
  <c r="AG195" i="7"/>
  <c r="AF195" i="7"/>
  <c r="AH195" i="7"/>
  <c r="AH218" i="7"/>
  <c r="AD218" i="7"/>
  <c r="AF218" i="7"/>
  <c r="AI218" i="7"/>
  <c r="AK218" i="7" s="1"/>
  <c r="AL218" i="7" s="1"/>
  <c r="AM218" i="7" s="1"/>
  <c r="AE218" i="7"/>
  <c r="AG218" i="7"/>
  <c r="AE182" i="7"/>
  <c r="AH182" i="7"/>
  <c r="AF182" i="7"/>
  <c r="AI182" i="7"/>
  <c r="AK182" i="7" s="1"/>
  <c r="AL182" i="7" s="1"/>
  <c r="AM182" i="7" s="1"/>
  <c r="AG182" i="7"/>
  <c r="AD182" i="7"/>
  <c r="AH220" i="7"/>
  <c r="AE220" i="7"/>
  <c r="AG220" i="7"/>
  <c r="AI220" i="7"/>
  <c r="AK220" i="7" s="1"/>
  <c r="AL220" i="7" s="1"/>
  <c r="AM220" i="7" s="1"/>
  <c r="AF220" i="7"/>
  <c r="AD220" i="7"/>
  <c r="AI190" i="7"/>
  <c r="AK190" i="7" s="1"/>
  <c r="AL190" i="7" s="1"/>
  <c r="AM190" i="7" s="1"/>
  <c r="AH190" i="7"/>
  <c r="AD190" i="7"/>
  <c r="AF190" i="7"/>
  <c r="AE190" i="7"/>
  <c r="AG190" i="7"/>
  <c r="AG246" i="7"/>
  <c r="AF246" i="7"/>
  <c r="AH246" i="7"/>
  <c r="AI246" i="7"/>
  <c r="AK246" i="7" s="1"/>
  <c r="AL246" i="7" s="1"/>
  <c r="AM246" i="7" s="1"/>
  <c r="AE246" i="7"/>
  <c r="AD246" i="7"/>
  <c r="AD226" i="7"/>
  <c r="AE226" i="7"/>
  <c r="AI226" i="7"/>
  <c r="AK226" i="7" s="1"/>
  <c r="AL226" i="7" s="1"/>
  <c r="AM226" i="7" s="1"/>
  <c r="AG226" i="7"/>
  <c r="AH226" i="7"/>
  <c r="AF226" i="7"/>
  <c r="AH215" i="7"/>
  <c r="AD215" i="7"/>
  <c r="AE215" i="7"/>
  <c r="AG215" i="7"/>
  <c r="AF215" i="7"/>
  <c r="AI215" i="7"/>
  <c r="AK215" i="7" s="1"/>
  <c r="AL215" i="7" s="1"/>
  <c r="AM215" i="7" s="1"/>
  <c r="AH238" i="7"/>
  <c r="AD238" i="7"/>
  <c r="AG238" i="7"/>
  <c r="AF238" i="7"/>
  <c r="AE238" i="7"/>
  <c r="AI238" i="7"/>
  <c r="AK238" i="7" s="1"/>
  <c r="AL238" i="7" s="1"/>
  <c r="AM238" i="7" s="1"/>
  <c r="AD225" i="7"/>
  <c r="AI225" i="7"/>
  <c r="AK225" i="7" s="1"/>
  <c r="AL225" i="7" s="1"/>
  <c r="AM225" i="7" s="1"/>
  <c r="AH225" i="7"/>
  <c r="AE225" i="7"/>
  <c r="AG225" i="7"/>
  <c r="AF225" i="7"/>
  <c r="AE197" i="7"/>
  <c r="AI197" i="7"/>
  <c r="AK197" i="7" s="1"/>
  <c r="AL197" i="7" s="1"/>
  <c r="AM197" i="7" s="1"/>
  <c r="AD197" i="7"/>
  <c r="AF197" i="7"/>
  <c r="AG197" i="7"/>
  <c r="AH197" i="7"/>
  <c r="AI205" i="7"/>
  <c r="AK205" i="7" s="1"/>
  <c r="AL205" i="7" s="1"/>
  <c r="AM205" i="7" s="1"/>
  <c r="AG205" i="7"/>
  <c r="AD205" i="7"/>
  <c r="AE205" i="7"/>
  <c r="AH205" i="7"/>
  <c r="AF205" i="7"/>
  <c r="AI206" i="7"/>
  <c r="AK206" i="7" s="1"/>
  <c r="AL206" i="7" s="1"/>
  <c r="AM206" i="7" s="1"/>
  <c r="AG206" i="7"/>
  <c r="AH206" i="7"/>
  <c r="AD206" i="7"/>
  <c r="AE206" i="7"/>
  <c r="AF206" i="7"/>
  <c r="AE212" i="7"/>
  <c r="AD212" i="7"/>
  <c r="AF212" i="7"/>
  <c r="AI212" i="7"/>
  <c r="AK212" i="7" s="1"/>
  <c r="AL212" i="7" s="1"/>
  <c r="AM212" i="7" s="1"/>
  <c r="AH212" i="7"/>
  <c r="AG212" i="7"/>
  <c r="AF210" i="7"/>
  <c r="AI210" i="7"/>
  <c r="AK210" i="7" s="1"/>
  <c r="AL210" i="7" s="1"/>
  <c r="AM210" i="7" s="1"/>
  <c r="AE210" i="7"/>
  <c r="AH210" i="7"/>
  <c r="AG210" i="7"/>
  <c r="AD210" i="7"/>
  <c r="AI207" i="7"/>
  <c r="AK207" i="7" s="1"/>
  <c r="AL207" i="7" s="1"/>
  <c r="AM207" i="7" s="1"/>
  <c r="AF207" i="7"/>
  <c r="AH207" i="7"/>
  <c r="AE207" i="7"/>
  <c r="AD207" i="7"/>
  <c r="AG207" i="7"/>
  <c r="AH244" i="7"/>
  <c r="AE244" i="7"/>
  <c r="AI244" i="7"/>
  <c r="AK244" i="7" s="1"/>
  <c r="AL244" i="7" s="1"/>
  <c r="AM244" i="7" s="1"/>
  <c r="AD244" i="7"/>
  <c r="AF244" i="7"/>
  <c r="AG244" i="7"/>
  <c r="AE203" i="7"/>
  <c r="AG203" i="7"/>
  <c r="AI203" i="7"/>
  <c r="AK203" i="7" s="1"/>
  <c r="AL203" i="7" s="1"/>
  <c r="AM203" i="7" s="1"/>
  <c r="AF203" i="7"/>
  <c r="AD203" i="7"/>
  <c r="AH203" i="7"/>
  <c r="AE184" i="7"/>
  <c r="AH184" i="7"/>
  <c r="AI184" i="7"/>
  <c r="AK184" i="7" s="1"/>
  <c r="AL184" i="7" s="1"/>
  <c r="AM184" i="7" s="1"/>
  <c r="AF184" i="7"/>
  <c r="AD184" i="7"/>
  <c r="AG184" i="7"/>
  <c r="AF192" i="7"/>
  <c r="AI192" i="7"/>
  <c r="AK192" i="7" s="1"/>
  <c r="AL192" i="7" s="1"/>
  <c r="AM192" i="7" s="1"/>
  <c r="AH192" i="7"/>
  <c r="AD192" i="7"/>
  <c r="AE192" i="7"/>
  <c r="AG192" i="7"/>
  <c r="AI199" i="7"/>
  <c r="AK199" i="7" s="1"/>
  <c r="AL199" i="7" s="1"/>
  <c r="AM199" i="7" s="1"/>
  <c r="AD199" i="7"/>
  <c r="AG199" i="7"/>
  <c r="AE199" i="7"/>
  <c r="AH199" i="7"/>
  <c r="AF199" i="7"/>
  <c r="AH224" i="7"/>
  <c r="AF224" i="7"/>
  <c r="AD224" i="7"/>
  <c r="AI224" i="7"/>
  <c r="AK224" i="7" s="1"/>
  <c r="AL224" i="7" s="1"/>
  <c r="AM224" i="7" s="1"/>
  <c r="AE224" i="7"/>
  <c r="AG224" i="7"/>
  <c r="AE187" i="7"/>
  <c r="AH187" i="7"/>
  <c r="AD187" i="7"/>
  <c r="AF187" i="7"/>
  <c r="AI187" i="7"/>
  <c r="AK187" i="7" s="1"/>
  <c r="AL187" i="7" s="1"/>
  <c r="AM187" i="7" s="1"/>
  <c r="AG187" i="7"/>
  <c r="AF221" i="7"/>
  <c r="AI221" i="7"/>
  <c r="AK221" i="7" s="1"/>
  <c r="AL221" i="7" s="1"/>
  <c r="AM221" i="7" s="1"/>
  <c r="AG221" i="7"/>
  <c r="AD221" i="7"/>
  <c r="AE221" i="7"/>
  <c r="AH221" i="7"/>
  <c r="AE222" i="7"/>
  <c r="AH222" i="7"/>
  <c r="AD222" i="7"/>
  <c r="AI222" i="7"/>
  <c r="AK222" i="7" s="1"/>
  <c r="AL222" i="7" s="1"/>
  <c r="AM222" i="7" s="1"/>
  <c r="AF222" i="7"/>
  <c r="AG222" i="7"/>
  <c r="AE232" i="7"/>
  <c r="AI232" i="7"/>
  <c r="AK232" i="7" s="1"/>
  <c r="AL232" i="7" s="1"/>
  <c r="AM232" i="7" s="1"/>
  <c r="AF232" i="7"/>
  <c r="AH232" i="7"/>
  <c r="AD232" i="7"/>
  <c r="AG232" i="7"/>
  <c r="AE204" i="7"/>
  <c r="AI204" i="7"/>
  <c r="AK204" i="7" s="1"/>
  <c r="AL204" i="7" s="1"/>
  <c r="AM204" i="7" s="1"/>
  <c r="AH204" i="7"/>
  <c r="AF204" i="7"/>
  <c r="AD204" i="7"/>
  <c r="AG204" i="7"/>
  <c r="AG208" i="7"/>
  <c r="AI208" i="7"/>
  <c r="AK208" i="7" s="1"/>
  <c r="AL208" i="7" s="1"/>
  <c r="AM208" i="7" s="1"/>
  <c r="AH208" i="7"/>
  <c r="AE208" i="7"/>
  <c r="AF208" i="7"/>
  <c r="AD208" i="7"/>
  <c r="AF183" i="7"/>
  <c r="AE183" i="7"/>
  <c r="AG183" i="7"/>
  <c r="AH183" i="7"/>
  <c r="AI183" i="7"/>
  <c r="AK183" i="7" s="1"/>
  <c r="AL183" i="7" s="1"/>
  <c r="AM183" i="7" s="1"/>
  <c r="AD183" i="7"/>
  <c r="AG178" i="7"/>
  <c r="AE178" i="7"/>
  <c r="AI178" i="7"/>
  <c r="AK178" i="7" s="1"/>
  <c r="AL178" i="7" s="1"/>
  <c r="AM178" i="7" s="1"/>
  <c r="AD178" i="7"/>
  <c r="AF178" i="7"/>
  <c r="AH178" i="7"/>
  <c r="AF239" i="7"/>
  <c r="AI239" i="7"/>
  <c r="AK239" i="7" s="1"/>
  <c r="AL239" i="7" s="1"/>
  <c r="AM239" i="7" s="1"/>
  <c r="AD239" i="7"/>
  <c r="AE239" i="7"/>
  <c r="AH239" i="7"/>
  <c r="AG239" i="7"/>
  <c r="AI240" i="7"/>
  <c r="AK240" i="7" s="1"/>
  <c r="AL240" i="7" s="1"/>
  <c r="AM240" i="7" s="1"/>
  <c r="AD240" i="7"/>
  <c r="AH240" i="7"/>
  <c r="AE240" i="7"/>
  <c r="AF240" i="7"/>
  <c r="AG240" i="7"/>
  <c r="AG217" i="7"/>
  <c r="AD217" i="7"/>
  <c r="AF217" i="7"/>
  <c r="AI217" i="7"/>
  <c r="AK217" i="7" s="1"/>
  <c r="AL217" i="7" s="1"/>
  <c r="AM217" i="7" s="1"/>
  <c r="AE217" i="7"/>
  <c r="AH217" i="7"/>
  <c r="AI216" i="7"/>
  <c r="AK216" i="7" s="1"/>
  <c r="AL216" i="7" s="1"/>
  <c r="AM216" i="7" s="1"/>
  <c r="AH216" i="7"/>
  <c r="AE216" i="7"/>
  <c r="AG216" i="7"/>
  <c r="AF216" i="7"/>
  <c r="AD216" i="7"/>
  <c r="AI227" i="7"/>
  <c r="AK227" i="7" s="1"/>
  <c r="AL227" i="7" s="1"/>
  <c r="AM227" i="7" s="1"/>
  <c r="AG227" i="7"/>
  <c r="AD227" i="7"/>
  <c r="AH227" i="7"/>
  <c r="AF227" i="7"/>
  <c r="AE227" i="7"/>
  <c r="AF211" i="7"/>
  <c r="AE211" i="7"/>
  <c r="AH211" i="7"/>
  <c r="AD211" i="7"/>
  <c r="AI211" i="7"/>
  <c r="AK211" i="7" s="1"/>
  <c r="AL211" i="7" s="1"/>
  <c r="AM211" i="7" s="1"/>
  <c r="AG211" i="7"/>
  <c r="AI181" i="7"/>
  <c r="AK181" i="7" s="1"/>
  <c r="AL181" i="7" s="1"/>
  <c r="AM181" i="7" s="1"/>
  <c r="AH181" i="7"/>
  <c r="AF181" i="7"/>
  <c r="AE181" i="7"/>
  <c r="AD181" i="7"/>
  <c r="AG181" i="7"/>
  <c r="AG251" i="7"/>
  <c r="AE251" i="7"/>
  <c r="AD251" i="7"/>
  <c r="AF251" i="7"/>
  <c r="AI251" i="7"/>
  <c r="AK251" i="7" s="1"/>
  <c r="AL251" i="7" s="1"/>
  <c r="AM251" i="7" s="1"/>
  <c r="AH251" i="7"/>
  <c r="AE185" i="7"/>
  <c r="AG185" i="7"/>
  <c r="AF185" i="7"/>
  <c r="AD185" i="7"/>
  <c r="AH185" i="7"/>
  <c r="AI185" i="7"/>
  <c r="AK185" i="7" s="1"/>
  <c r="AL185" i="7" s="1"/>
  <c r="AM185" i="7" s="1"/>
  <c r="AD228" i="7"/>
  <c r="AH228" i="7"/>
  <c r="AG228" i="7"/>
  <c r="AI228" i="7"/>
  <c r="AK228" i="7" s="1"/>
  <c r="AL228" i="7" s="1"/>
  <c r="AM228" i="7" s="1"/>
  <c r="AF228" i="7"/>
  <c r="AE228" i="7"/>
  <c r="AF250" i="7"/>
  <c r="AE250" i="7"/>
  <c r="AG250" i="7"/>
  <c r="AI250" i="7"/>
  <c r="AK250" i="7" s="1"/>
  <c r="AL250" i="7" s="1"/>
  <c r="AM250" i="7" s="1"/>
  <c r="AH250" i="7"/>
  <c r="AD250" i="7"/>
  <c r="AE177" i="7"/>
  <c r="AI177" i="7"/>
  <c r="AK177" i="7" s="1"/>
  <c r="AL177" i="7" s="1"/>
  <c r="AM177" i="7" s="1"/>
  <c r="AG177" i="7"/>
  <c r="AH177" i="7"/>
  <c r="AF177" i="7"/>
  <c r="AD177" i="7"/>
  <c r="AF229" i="7"/>
  <c r="AE229" i="7"/>
  <c r="AD229" i="7"/>
  <c r="AG229" i="7"/>
  <c r="AH229" i="7"/>
  <c r="AI229" i="7"/>
  <c r="AK229" i="7" s="1"/>
  <c r="AL229" i="7" s="1"/>
  <c r="AM229" i="7" s="1"/>
  <c r="AF191" i="7"/>
  <c r="AI191" i="7"/>
  <c r="AK191" i="7" s="1"/>
  <c r="AL191" i="7" s="1"/>
  <c r="AM191" i="7" s="1"/>
  <c r="AG191" i="7"/>
  <c r="AD191" i="7"/>
  <c r="AH191" i="7"/>
  <c r="AE191" i="7"/>
  <c r="AD209" i="7"/>
  <c r="AI209" i="7"/>
  <c r="AK209" i="7" s="1"/>
  <c r="AL209" i="7" s="1"/>
  <c r="AM209" i="7" s="1"/>
  <c r="AF209" i="7"/>
  <c r="AE209" i="7"/>
  <c r="AH209" i="7"/>
  <c r="AG209" i="7"/>
  <c r="AF179" i="7"/>
  <c r="AG179" i="7"/>
  <c r="AH179" i="7"/>
  <c r="AI179" i="7"/>
  <c r="AK179" i="7" s="1"/>
  <c r="AL179" i="7" s="1"/>
  <c r="AM179" i="7" s="1"/>
  <c r="AD179" i="7"/>
  <c r="AE179" i="7"/>
  <c r="AG249" i="7"/>
  <c r="AH249" i="7"/>
  <c r="AE249" i="7"/>
  <c r="AF249" i="7"/>
  <c r="AI249" i="7"/>
  <c r="AK249" i="7" s="1"/>
  <c r="AL249" i="7" s="1"/>
  <c r="AM249" i="7" s="1"/>
  <c r="AD249" i="7"/>
  <c r="AG214" i="7"/>
  <c r="AI214" i="7"/>
  <c r="AK214" i="7" s="1"/>
  <c r="AL214" i="7" s="1"/>
  <c r="AM214" i="7" s="1"/>
  <c r="AH214" i="7"/>
  <c r="AF214" i="7"/>
  <c r="AE214" i="7"/>
  <c r="AD214" i="7"/>
  <c r="AE236" i="7"/>
  <c r="AI236" i="7"/>
  <c r="AK236" i="7" s="1"/>
  <c r="AL236" i="7" s="1"/>
  <c r="AM236" i="7" s="1"/>
  <c r="AD236" i="7"/>
  <c r="AF236" i="7"/>
  <c r="AG236" i="7"/>
  <c r="AH236" i="7"/>
  <c r="AD242" i="7"/>
  <c r="AI242" i="7"/>
  <c r="AK242" i="7" s="1"/>
  <c r="AL242" i="7" s="1"/>
  <c r="AM242" i="7" s="1"/>
  <c r="AH242" i="7"/>
  <c r="AE242" i="7"/>
  <c r="AF242" i="7"/>
  <c r="AG242" i="7"/>
  <c r="AI201" i="7"/>
  <c r="AK201" i="7" s="1"/>
  <c r="AL201" i="7" s="1"/>
  <c r="AM201" i="7" s="1"/>
  <c r="AE201" i="7"/>
  <c r="AF201" i="7"/>
  <c r="AH201" i="7"/>
  <c r="AG201" i="7"/>
  <c r="AD201" i="7"/>
  <c r="AF247" i="7"/>
  <c r="AH247" i="7"/>
  <c r="AE247" i="7"/>
  <c r="AD247" i="7"/>
  <c r="AG247" i="7"/>
  <c r="AI247" i="7"/>
  <c r="AK247" i="7" s="1"/>
  <c r="AL247" i="7" s="1"/>
  <c r="AM247" i="7" s="1"/>
  <c r="AH202" i="7"/>
  <c r="AG202" i="7"/>
  <c r="AF202" i="7"/>
  <c r="AE202" i="7"/>
  <c r="AD202" i="7"/>
  <c r="AI202" i="7"/>
  <c r="AK202" i="7" s="1"/>
  <c r="AL202" i="7" s="1"/>
  <c r="AM202" i="7" s="1"/>
  <c r="AE230" i="7"/>
  <c r="AI230" i="7"/>
  <c r="AK230" i="7" s="1"/>
  <c r="AL230" i="7" s="1"/>
  <c r="AM230" i="7" s="1"/>
  <c r="AH230" i="7"/>
  <c r="AG230" i="7"/>
  <c r="AD230" i="7"/>
  <c r="AF230" i="7"/>
  <c r="AE213" i="7"/>
  <c r="AF213" i="7"/>
  <c r="AH213" i="7"/>
  <c r="AD213" i="7"/>
  <c r="AG213" i="7"/>
  <c r="AI213" i="7"/>
  <c r="AK213" i="7" s="1"/>
  <c r="AL213" i="7" s="1"/>
  <c r="AM213" i="7" s="1"/>
  <c r="AH196" i="7"/>
  <c r="AF196" i="7"/>
  <c r="AD196" i="7"/>
  <c r="AE196" i="7"/>
  <c r="AG196" i="7"/>
  <c r="AI196" i="7"/>
  <c r="AK196" i="7" s="1"/>
  <c r="AL196" i="7" s="1"/>
  <c r="AM196" i="7" s="1"/>
  <c r="AH188" i="7"/>
  <c r="AG188" i="7"/>
  <c r="AE188" i="7"/>
  <c r="AI188" i="7"/>
  <c r="AK188" i="7" s="1"/>
  <c r="AL188" i="7" s="1"/>
  <c r="AM188" i="7" s="1"/>
  <c r="AD188" i="7"/>
  <c r="AF188" i="7"/>
  <c r="AF180" i="7"/>
  <c r="AG180" i="7"/>
  <c r="AE180" i="7"/>
  <c r="AI180" i="7"/>
  <c r="AK180" i="7" s="1"/>
  <c r="AL180" i="7" s="1"/>
  <c r="AM180" i="7" s="1"/>
  <c r="AH180" i="7"/>
  <c r="AD180" i="7"/>
  <c r="AD194" i="7"/>
  <c r="AG194" i="7"/>
  <c r="AI194" i="7"/>
  <c r="AK194" i="7" s="1"/>
  <c r="AL194" i="7" s="1"/>
  <c r="AM194" i="7" s="1"/>
  <c r="AH194" i="7"/>
  <c r="AF194" i="7"/>
  <c r="AE194" i="7"/>
  <c r="AE299" i="7" l="1"/>
  <c r="AD299" i="7"/>
  <c r="AH299" i="7"/>
  <c r="AI299" i="7"/>
  <c r="AK299" i="7" s="1"/>
  <c r="AL299" i="7" s="1"/>
  <c r="AM299" i="7" s="1"/>
  <c r="AG299" i="7"/>
  <c r="AF299" i="7"/>
  <c r="AD270" i="7"/>
  <c r="AG270" i="7"/>
  <c r="AE270" i="7"/>
  <c r="AF270" i="7"/>
  <c r="AI270" i="7"/>
  <c r="AK270" i="7" s="1"/>
  <c r="AL270" i="7" s="1"/>
  <c r="AM270" i="7" s="1"/>
  <c r="AH270" i="7"/>
  <c r="AG267" i="7"/>
  <c r="AF267" i="7"/>
  <c r="AH267" i="7"/>
  <c r="AE267" i="7"/>
  <c r="AD267" i="7"/>
  <c r="AI267" i="7"/>
  <c r="AK267" i="7" s="1"/>
  <c r="AL267" i="7" s="1"/>
  <c r="AM267" i="7" s="1"/>
  <c r="AH257" i="7"/>
  <c r="AD257" i="7"/>
  <c r="AF257" i="7"/>
  <c r="AE257" i="7"/>
  <c r="AG257" i="7"/>
  <c r="AI257" i="7"/>
  <c r="AK257" i="7" s="1"/>
  <c r="AL257" i="7" s="1"/>
  <c r="AM257" i="7" s="1"/>
  <c r="AE320" i="7"/>
  <c r="AD320" i="7"/>
  <c r="AF320" i="7"/>
  <c r="AH320" i="7"/>
  <c r="AG320" i="7"/>
  <c r="AI320" i="7"/>
  <c r="AK320" i="7" s="1"/>
  <c r="AL320" i="7" s="1"/>
  <c r="AM320" i="7" s="1"/>
  <c r="AI266" i="7"/>
  <c r="AK266" i="7" s="1"/>
  <c r="AL266" i="7" s="1"/>
  <c r="AM266" i="7" s="1"/>
  <c r="AH266" i="7"/>
  <c r="AF266" i="7"/>
  <c r="AD266" i="7"/>
  <c r="AG266" i="7"/>
  <c r="AE266" i="7"/>
  <c r="AI314" i="7"/>
  <c r="AK314" i="7" s="1"/>
  <c r="AL314" i="7" s="1"/>
  <c r="AM314" i="7" s="1"/>
  <c r="AF314" i="7"/>
  <c r="AG314" i="7"/>
  <c r="AD314" i="7"/>
  <c r="AH314" i="7"/>
  <c r="AE314" i="7"/>
  <c r="AF281" i="7"/>
  <c r="AH281" i="7"/>
  <c r="AD281" i="7"/>
  <c r="AE281" i="7"/>
  <c r="AG281" i="7"/>
  <c r="AI281" i="7"/>
  <c r="AK281" i="7" s="1"/>
  <c r="AL281" i="7" s="1"/>
  <c r="AM281" i="7" s="1"/>
  <c r="AF275" i="7"/>
  <c r="AI275" i="7"/>
  <c r="AK275" i="7" s="1"/>
  <c r="AL275" i="7" s="1"/>
  <c r="AM275" i="7" s="1"/>
  <c r="AD275" i="7"/>
  <c r="AH275" i="7"/>
  <c r="AE275" i="7"/>
  <c r="AG275" i="7"/>
  <c r="AI321" i="7"/>
  <c r="AK321" i="7" s="1"/>
  <c r="AL321" i="7" s="1"/>
  <c r="AM321" i="7" s="1"/>
  <c r="AF321" i="7"/>
  <c r="AG321" i="7"/>
  <c r="AD321" i="7"/>
  <c r="AE321" i="7"/>
  <c r="AH321" i="7"/>
  <c r="AH338" i="7"/>
  <c r="AE338" i="7"/>
  <c r="AF338" i="7"/>
  <c r="AD338" i="7"/>
  <c r="AG338" i="7"/>
  <c r="AI338" i="7"/>
  <c r="AK338" i="7" s="1"/>
  <c r="AL338" i="7" s="1"/>
  <c r="AM338" i="7" s="1"/>
  <c r="AF309" i="7"/>
  <c r="AH309" i="7"/>
  <c r="AD309" i="7"/>
  <c r="AE309" i="7"/>
  <c r="AG309" i="7"/>
  <c r="AI309" i="7"/>
  <c r="AK309" i="7" s="1"/>
  <c r="AL309" i="7" s="1"/>
  <c r="AM309" i="7" s="1"/>
  <c r="AH296" i="7"/>
  <c r="AI296" i="7"/>
  <c r="AK296" i="7" s="1"/>
  <c r="AL296" i="7" s="1"/>
  <c r="AM296" i="7" s="1"/>
  <c r="AF296" i="7"/>
  <c r="AG296" i="7"/>
  <c r="AE296" i="7"/>
  <c r="AD296" i="7"/>
  <c r="AF291" i="7"/>
  <c r="AI291" i="7"/>
  <c r="AK291" i="7" s="1"/>
  <c r="AL291" i="7" s="1"/>
  <c r="AM291" i="7" s="1"/>
  <c r="AH291" i="7"/>
  <c r="AG291" i="7"/>
  <c r="AE291" i="7"/>
  <c r="AD291" i="7"/>
  <c r="AD282" i="7"/>
  <c r="AH282" i="7"/>
  <c r="AE282" i="7"/>
  <c r="AF282" i="7"/>
  <c r="AG282" i="7"/>
  <c r="AI282" i="7"/>
  <c r="AK282" i="7" s="1"/>
  <c r="AL282" i="7" s="1"/>
  <c r="AM282" i="7" s="1"/>
  <c r="AF317" i="7"/>
  <c r="AE317" i="7"/>
  <c r="AH317" i="7"/>
  <c r="AD317" i="7"/>
  <c r="AG317" i="7"/>
  <c r="AI317" i="7"/>
  <c r="AK317" i="7" s="1"/>
  <c r="AL317" i="7" s="1"/>
  <c r="AM317" i="7" s="1"/>
  <c r="AE330" i="7"/>
  <c r="AD330" i="7"/>
  <c r="AI330" i="7"/>
  <c r="AK330" i="7" s="1"/>
  <c r="AL330" i="7" s="1"/>
  <c r="AM330" i="7" s="1"/>
  <c r="AH330" i="7"/>
  <c r="AG330" i="7"/>
  <c r="AF330" i="7"/>
  <c r="AE290" i="7"/>
  <c r="AH290" i="7"/>
  <c r="AF290" i="7"/>
  <c r="AD290" i="7"/>
  <c r="AI290" i="7"/>
  <c r="AK290" i="7" s="1"/>
  <c r="AL290" i="7" s="1"/>
  <c r="AM290" i="7" s="1"/>
  <c r="AG290" i="7"/>
  <c r="AG344" i="7"/>
  <c r="AH344" i="7"/>
  <c r="AF344" i="7"/>
  <c r="AI344" i="7"/>
  <c r="AK344" i="7" s="1"/>
  <c r="AL344" i="7" s="1"/>
  <c r="AM344" i="7" s="1"/>
  <c r="AE344" i="7"/>
  <c r="AD344" i="7"/>
  <c r="AF283" i="7"/>
  <c r="AD283" i="7"/>
  <c r="AG283" i="7"/>
  <c r="AI283" i="7"/>
  <c r="AK283" i="7" s="1"/>
  <c r="AL283" i="7" s="1"/>
  <c r="AM283" i="7" s="1"/>
  <c r="AE283" i="7"/>
  <c r="AH283" i="7"/>
  <c r="AH263" i="7"/>
  <c r="AE263" i="7"/>
  <c r="AD263" i="7"/>
  <c r="AG263" i="7"/>
  <c r="AI263" i="7"/>
  <c r="AK263" i="7" s="1"/>
  <c r="AL263" i="7" s="1"/>
  <c r="AM263" i="7" s="1"/>
  <c r="AF263" i="7"/>
  <c r="AD260" i="7"/>
  <c r="AI260" i="7"/>
  <c r="AK260" i="7" s="1"/>
  <c r="AL260" i="7" s="1"/>
  <c r="AM260" i="7" s="1"/>
  <c r="AG260" i="7"/>
  <c r="AF260" i="7"/>
  <c r="AH260" i="7"/>
  <c r="AE260" i="7"/>
  <c r="AF322" i="7"/>
  <c r="AI322" i="7"/>
  <c r="AK322" i="7" s="1"/>
  <c r="AL322" i="7" s="1"/>
  <c r="AM322" i="7" s="1"/>
  <c r="AG322" i="7"/>
  <c r="AE322" i="7"/>
  <c r="AH322" i="7"/>
  <c r="AD322" i="7"/>
  <c r="AG307" i="7"/>
  <c r="AF307" i="7"/>
  <c r="AE307" i="7"/>
  <c r="AD307" i="7"/>
  <c r="AI307" i="7"/>
  <c r="AK307" i="7" s="1"/>
  <c r="AL307" i="7" s="1"/>
  <c r="AM307" i="7" s="1"/>
  <c r="AH307" i="7"/>
  <c r="AE305" i="7"/>
  <c r="AD305" i="7"/>
  <c r="AF305" i="7"/>
  <c r="AI305" i="7"/>
  <c r="AK305" i="7" s="1"/>
  <c r="AL305" i="7" s="1"/>
  <c r="AM305" i="7" s="1"/>
  <c r="AH305" i="7"/>
  <c r="AG305" i="7"/>
  <c r="AD258" i="7"/>
  <c r="AI258" i="7"/>
  <c r="AK258" i="7" s="1"/>
  <c r="AL258" i="7" s="1"/>
  <c r="AM258" i="7" s="1"/>
  <c r="AG258" i="7"/>
  <c r="AE258" i="7"/>
  <c r="AH258" i="7"/>
  <c r="AF258" i="7"/>
  <c r="AH303" i="7"/>
  <c r="AG303" i="7"/>
  <c r="AI303" i="7"/>
  <c r="AK303" i="7" s="1"/>
  <c r="AL303" i="7" s="1"/>
  <c r="AM303" i="7" s="1"/>
  <c r="AF303" i="7"/>
  <c r="AE303" i="7"/>
  <c r="AD303" i="7"/>
  <c r="AI351" i="7"/>
  <c r="AK351" i="7" s="1"/>
  <c r="AL351" i="7" s="1"/>
  <c r="AM351" i="7" s="1"/>
  <c r="AF351" i="7"/>
  <c r="AE351" i="7"/>
  <c r="AH351" i="7"/>
  <c r="AD351" i="7"/>
  <c r="AG351" i="7"/>
  <c r="AF277" i="7"/>
  <c r="AI277" i="7"/>
  <c r="AK277" i="7" s="1"/>
  <c r="AL277" i="7" s="1"/>
  <c r="AM277" i="7" s="1"/>
  <c r="AE277" i="7"/>
  <c r="AH277" i="7"/>
  <c r="AD277" i="7"/>
  <c r="AG277" i="7"/>
  <c r="AE347" i="7"/>
  <c r="AH347" i="7"/>
  <c r="AD347" i="7"/>
  <c r="AG347" i="7"/>
  <c r="AI347" i="7"/>
  <c r="AK347" i="7" s="1"/>
  <c r="AL347" i="7" s="1"/>
  <c r="AM347" i="7" s="1"/>
  <c r="AF347" i="7"/>
  <c r="AG308" i="7"/>
  <c r="AD308" i="7"/>
  <c r="AF308" i="7"/>
  <c r="AI308" i="7"/>
  <c r="AK308" i="7" s="1"/>
  <c r="AL308" i="7" s="1"/>
  <c r="AM308" i="7" s="1"/>
  <c r="AE308" i="7"/>
  <c r="AH308" i="7"/>
  <c r="AE265" i="7"/>
  <c r="AF265" i="7"/>
  <c r="AI265" i="7"/>
  <c r="AK265" i="7" s="1"/>
  <c r="AL265" i="7" s="1"/>
  <c r="AM265" i="7" s="1"/>
  <c r="AG265" i="7"/>
  <c r="AD265" i="7"/>
  <c r="AH265" i="7"/>
  <c r="AD341" i="7"/>
  <c r="AI341" i="7"/>
  <c r="AK341" i="7" s="1"/>
  <c r="AL341" i="7" s="1"/>
  <c r="AM341" i="7" s="1"/>
  <c r="AG341" i="7"/>
  <c r="AH341" i="7"/>
  <c r="AF341" i="7"/>
  <c r="AE341" i="7"/>
  <c r="AF289" i="7"/>
  <c r="AE289" i="7"/>
  <c r="AD289" i="7"/>
  <c r="AH289" i="7"/>
  <c r="AI289" i="7"/>
  <c r="AK289" i="7" s="1"/>
  <c r="AL289" i="7" s="1"/>
  <c r="AM289" i="7" s="1"/>
  <c r="AG289" i="7"/>
  <c r="AI274" i="7"/>
  <c r="AK274" i="7" s="1"/>
  <c r="AL274" i="7" s="1"/>
  <c r="AM274" i="7" s="1"/>
  <c r="AF274" i="7"/>
  <c r="AD274" i="7"/>
  <c r="AE274" i="7"/>
  <c r="AH274" i="7"/>
  <c r="AG274" i="7"/>
  <c r="AH298" i="7"/>
  <c r="AG298" i="7"/>
  <c r="AE298" i="7"/>
  <c r="AI298" i="7"/>
  <c r="AK298" i="7" s="1"/>
  <c r="AL298" i="7" s="1"/>
  <c r="AM298" i="7" s="1"/>
  <c r="AF298" i="7"/>
  <c r="AD298" i="7"/>
  <c r="AE262" i="7"/>
  <c r="AG262" i="7"/>
  <c r="AF262" i="7"/>
  <c r="AD262" i="7"/>
  <c r="AH262" i="7"/>
  <c r="AI262" i="7"/>
  <c r="AK262" i="7" s="1"/>
  <c r="AL262" i="7" s="1"/>
  <c r="AM262" i="7" s="1"/>
  <c r="AD280" i="7"/>
  <c r="AG280" i="7"/>
  <c r="AH280" i="7"/>
  <c r="AE280" i="7"/>
  <c r="AF280" i="7"/>
  <c r="AI280" i="7"/>
  <c r="AK280" i="7" s="1"/>
  <c r="AL280" i="7" s="1"/>
  <c r="AM280" i="7" s="1"/>
  <c r="AF272" i="7"/>
  <c r="AE272" i="7"/>
  <c r="AG272" i="7"/>
  <c r="AI272" i="7"/>
  <c r="AK272" i="7" s="1"/>
  <c r="AL272" i="7" s="1"/>
  <c r="AM272" i="7" s="1"/>
  <c r="AD272" i="7"/>
  <c r="AH272" i="7"/>
  <c r="AG336" i="7"/>
  <c r="AE336" i="7"/>
  <c r="AF336" i="7"/>
  <c r="AH336" i="7"/>
  <c r="AD336" i="7"/>
  <c r="AI336" i="7"/>
  <c r="AK336" i="7" s="1"/>
  <c r="AL336" i="7" s="1"/>
  <c r="AM336" i="7" s="1"/>
  <c r="AD256" i="7"/>
  <c r="AF256" i="7"/>
  <c r="AE256" i="7"/>
  <c r="AI256" i="7"/>
  <c r="AK256" i="7" s="1"/>
  <c r="AL256" i="7" s="1"/>
  <c r="AM256" i="7" s="1"/>
  <c r="AH256" i="7"/>
  <c r="AG256" i="7"/>
  <c r="AH252" i="7"/>
  <c r="AE252" i="7"/>
  <c r="AF252" i="7"/>
  <c r="AI252" i="7"/>
  <c r="AK252" i="7" s="1"/>
  <c r="AL252" i="7" s="1"/>
  <c r="AM252" i="7" s="1"/>
  <c r="AG252" i="7"/>
  <c r="AD252" i="7"/>
  <c r="AD350" i="7"/>
  <c r="AG350" i="7"/>
  <c r="AF350" i="7"/>
  <c r="AH350" i="7"/>
  <c r="AE350" i="7"/>
  <c r="AI350" i="7"/>
  <c r="AK350" i="7" s="1"/>
  <c r="AL350" i="7" s="1"/>
  <c r="AM350" i="7" s="1"/>
  <c r="AE255" i="7"/>
  <c r="AD255" i="7"/>
  <c r="AI255" i="7"/>
  <c r="AK255" i="7" s="1"/>
  <c r="AL255" i="7" s="1"/>
  <c r="AM255" i="7" s="1"/>
  <c r="AH255" i="7"/>
  <c r="AG255" i="7"/>
  <c r="AF255" i="7"/>
  <c r="AD346" i="7"/>
  <c r="AH346" i="7"/>
  <c r="AF346" i="7"/>
  <c r="AG346" i="7"/>
  <c r="AI346" i="7"/>
  <c r="AK346" i="7" s="1"/>
  <c r="AL346" i="7" s="1"/>
  <c r="AM346" i="7" s="1"/>
  <c r="AE346" i="7"/>
  <c r="AH334" i="7"/>
  <c r="AF334" i="7"/>
  <c r="AD334" i="7"/>
  <c r="AI334" i="7"/>
  <c r="AK334" i="7" s="1"/>
  <c r="AL334" i="7" s="1"/>
  <c r="AM334" i="7" s="1"/>
  <c r="AE334" i="7"/>
  <c r="AG334" i="7"/>
  <c r="AG310" i="7"/>
  <c r="AE310" i="7"/>
  <c r="AH310" i="7"/>
  <c r="AF310" i="7"/>
  <c r="AD310" i="7"/>
  <c r="AI310" i="7"/>
  <c r="AK310" i="7" s="1"/>
  <c r="AL310" i="7" s="1"/>
  <c r="AM310" i="7" s="1"/>
  <c r="AE335" i="7"/>
  <c r="AD335" i="7"/>
  <c r="AG335" i="7"/>
  <c r="AH335" i="7"/>
  <c r="AI335" i="7"/>
  <c r="AK335" i="7" s="1"/>
  <c r="AL335" i="7" s="1"/>
  <c r="AM335" i="7" s="1"/>
  <c r="AF335" i="7"/>
  <c r="AH333" i="7"/>
  <c r="AG333" i="7"/>
  <c r="AD333" i="7"/>
  <c r="AF333" i="7"/>
  <c r="AI333" i="7"/>
  <c r="AK333" i="7" s="1"/>
  <c r="AL333" i="7" s="1"/>
  <c r="AM333" i="7" s="1"/>
  <c r="AE333" i="7"/>
  <c r="AD268" i="7"/>
  <c r="AG268" i="7"/>
  <c r="AI268" i="7"/>
  <c r="AK268" i="7" s="1"/>
  <c r="AL268" i="7" s="1"/>
  <c r="AM268" i="7" s="1"/>
  <c r="AF268" i="7"/>
  <c r="AE268" i="7"/>
  <c r="AH268" i="7"/>
  <c r="AH323" i="7"/>
  <c r="AE323" i="7"/>
  <c r="AG323" i="7"/>
  <c r="AI323" i="7"/>
  <c r="AK323" i="7" s="1"/>
  <c r="AL323" i="7" s="1"/>
  <c r="AM323" i="7" s="1"/>
  <c r="AD323" i="7"/>
  <c r="AF323" i="7"/>
  <c r="AD343" i="7"/>
  <c r="AI343" i="7"/>
  <c r="AK343" i="7" s="1"/>
  <c r="AL343" i="7" s="1"/>
  <c r="AM343" i="7" s="1"/>
  <c r="AE343" i="7"/>
  <c r="AH343" i="7"/>
  <c r="AG343" i="7"/>
  <c r="AF343" i="7"/>
  <c r="AH284" i="7"/>
  <c r="AD284" i="7"/>
  <c r="AG284" i="7"/>
  <c r="AI284" i="7"/>
  <c r="AK284" i="7" s="1"/>
  <c r="AL284" i="7" s="1"/>
  <c r="AM284" i="7" s="1"/>
  <c r="AE284" i="7"/>
  <c r="AF284" i="7"/>
  <c r="AG285" i="7"/>
  <c r="AI285" i="7"/>
  <c r="AK285" i="7" s="1"/>
  <c r="AL285" i="7" s="1"/>
  <c r="AM285" i="7" s="1"/>
  <c r="AE285" i="7"/>
  <c r="AF285" i="7"/>
  <c r="AH285" i="7"/>
  <c r="AD285" i="7"/>
  <c r="AI295" i="7"/>
  <c r="AK295" i="7" s="1"/>
  <c r="AL295" i="7" s="1"/>
  <c r="AM295" i="7" s="1"/>
  <c r="AE295" i="7"/>
  <c r="AG295" i="7"/>
  <c r="AF295" i="7"/>
  <c r="AD295" i="7"/>
  <c r="AH295" i="7"/>
  <c r="AD324" i="7"/>
  <c r="AE324" i="7"/>
  <c r="AG324" i="7"/>
  <c r="AH324" i="7"/>
  <c r="AF324" i="7"/>
  <c r="AI324" i="7"/>
  <c r="AK324" i="7" s="1"/>
  <c r="AL324" i="7" s="1"/>
  <c r="AM324" i="7" s="1"/>
  <c r="AH304" i="7"/>
  <c r="AI304" i="7"/>
  <c r="AK304" i="7" s="1"/>
  <c r="AL304" i="7" s="1"/>
  <c r="AM304" i="7" s="1"/>
  <c r="AG304" i="7"/>
  <c r="AD304" i="7"/>
  <c r="AF304" i="7"/>
  <c r="AE304" i="7"/>
  <c r="AF332" i="7"/>
  <c r="AD332" i="7"/>
  <c r="AG332" i="7"/>
  <c r="AH332" i="7"/>
  <c r="AE332" i="7"/>
  <c r="AI332" i="7"/>
  <c r="AK332" i="7" s="1"/>
  <c r="AL332" i="7" s="1"/>
  <c r="AM332" i="7" s="1"/>
  <c r="AF313" i="7"/>
  <c r="AI313" i="7"/>
  <c r="AK313" i="7" s="1"/>
  <c r="AL313" i="7" s="1"/>
  <c r="AM313" i="7" s="1"/>
  <c r="AH313" i="7"/>
  <c r="AD313" i="7"/>
  <c r="AE313" i="7"/>
  <c r="AG313" i="7"/>
  <c r="AI345" i="7"/>
  <c r="AK345" i="7" s="1"/>
  <c r="AL345" i="7" s="1"/>
  <c r="AM345" i="7" s="1"/>
  <c r="AF345" i="7"/>
  <c r="AE345" i="7"/>
  <c r="AD345" i="7"/>
  <c r="AH345" i="7"/>
  <c r="AG345" i="7"/>
  <c r="AE259" i="7"/>
  <c r="AH259" i="7"/>
  <c r="AD259" i="7"/>
  <c r="AI259" i="7"/>
  <c r="AK259" i="7" s="1"/>
  <c r="AL259" i="7" s="1"/>
  <c r="AM259" i="7" s="1"/>
  <c r="AF259" i="7"/>
  <c r="AG259" i="7"/>
  <c r="AH287" i="7"/>
  <c r="AI287" i="7"/>
  <c r="AK287" i="7" s="1"/>
  <c r="AL287" i="7" s="1"/>
  <c r="AM287" i="7" s="1"/>
  <c r="AG287" i="7"/>
  <c r="AD287" i="7"/>
  <c r="AE287" i="7"/>
  <c r="AF287" i="7"/>
  <c r="AD301" i="7"/>
  <c r="AG301" i="7"/>
  <c r="AF301" i="7"/>
  <c r="AE301" i="7"/>
  <c r="AI301" i="7"/>
  <c r="AK301" i="7" s="1"/>
  <c r="AL301" i="7" s="1"/>
  <c r="AM301" i="7" s="1"/>
  <c r="AH301" i="7"/>
  <c r="AD306" i="7"/>
  <c r="AG306" i="7"/>
  <c r="AF306" i="7"/>
  <c r="AE306" i="7"/>
  <c r="AH306" i="7"/>
  <c r="AI306" i="7"/>
  <c r="AK306" i="7" s="1"/>
  <c r="AL306" i="7" s="1"/>
  <c r="AM306" i="7" s="1"/>
  <c r="AD294" i="7"/>
  <c r="AG294" i="7"/>
  <c r="AE294" i="7"/>
  <c r="AI294" i="7"/>
  <c r="AK294" i="7" s="1"/>
  <c r="AL294" i="7" s="1"/>
  <c r="AM294" i="7" s="1"/>
  <c r="AF294" i="7"/>
  <c r="AH294" i="7"/>
  <c r="AF331" i="7"/>
  <c r="AI331" i="7"/>
  <c r="AK331" i="7" s="1"/>
  <c r="AL331" i="7" s="1"/>
  <c r="AM331" i="7" s="1"/>
  <c r="AH331" i="7"/>
  <c r="AG331" i="7"/>
  <c r="AE331" i="7"/>
  <c r="AD331" i="7"/>
  <c r="AD253" i="7"/>
  <c r="AF253" i="7"/>
  <c r="AH253" i="7"/>
  <c r="AI253" i="7"/>
  <c r="AK253" i="7" s="1"/>
  <c r="AL253" i="7" s="1"/>
  <c r="AM253" i="7" s="1"/>
  <c r="AG253" i="7"/>
  <c r="AE253" i="7"/>
  <c r="AH326" i="7"/>
  <c r="AE326" i="7"/>
  <c r="AI326" i="7"/>
  <c r="AK326" i="7" s="1"/>
  <c r="AL326" i="7" s="1"/>
  <c r="AM326" i="7" s="1"/>
  <c r="AD326" i="7"/>
  <c r="AF326" i="7"/>
  <c r="AG326" i="7"/>
  <c r="AE328" i="7"/>
  <c r="AI328" i="7"/>
  <c r="AK328" i="7" s="1"/>
  <c r="AL328" i="7" s="1"/>
  <c r="AM328" i="7" s="1"/>
  <c r="AG328" i="7"/>
  <c r="AD328" i="7"/>
  <c r="AH328" i="7"/>
  <c r="AF328" i="7"/>
  <c r="AE302" i="7"/>
  <c r="AH302" i="7"/>
  <c r="AF302" i="7"/>
  <c r="AD302" i="7"/>
  <c r="AI302" i="7"/>
  <c r="AK302" i="7" s="1"/>
  <c r="AL302" i="7" s="1"/>
  <c r="AM302" i="7" s="1"/>
  <c r="AG302" i="7"/>
  <c r="AH288" i="7"/>
  <c r="AF288" i="7"/>
  <c r="AG288" i="7"/>
  <c r="AE288" i="7"/>
  <c r="AD288" i="7"/>
  <c r="AI288" i="7"/>
  <c r="AK288" i="7" s="1"/>
  <c r="AL288" i="7" s="1"/>
  <c r="AM288" i="7" s="1"/>
  <c r="AI329" i="7"/>
  <c r="AK329" i="7" s="1"/>
  <c r="AL329" i="7" s="1"/>
  <c r="AM329" i="7" s="1"/>
  <c r="AE329" i="7"/>
  <c r="AD329" i="7"/>
  <c r="AF329" i="7"/>
  <c r="AH329" i="7"/>
  <c r="AG329" i="7"/>
  <c r="AH325" i="7"/>
  <c r="AI325" i="7"/>
  <c r="AK325" i="7" s="1"/>
  <c r="AL325" i="7" s="1"/>
  <c r="AM325" i="7" s="1"/>
  <c r="AF325" i="7"/>
  <c r="AG325" i="7"/>
  <c r="AE325" i="7"/>
  <c r="AD325" i="7"/>
  <c r="AH286" i="7"/>
  <c r="AG286" i="7"/>
  <c r="AD286" i="7"/>
  <c r="AF286" i="7"/>
  <c r="AI286" i="7"/>
  <c r="AK286" i="7" s="1"/>
  <c r="AL286" i="7" s="1"/>
  <c r="AM286" i="7" s="1"/>
  <c r="AE286" i="7"/>
  <c r="AH312" i="7"/>
  <c r="AE312" i="7"/>
  <c r="AI312" i="7"/>
  <c r="AK312" i="7" s="1"/>
  <c r="AL312" i="7" s="1"/>
  <c r="AM312" i="7" s="1"/>
  <c r="AF312" i="7"/>
  <c r="AD312" i="7"/>
  <c r="AG312" i="7"/>
  <c r="AG297" i="7"/>
  <c r="AD297" i="7"/>
  <c r="AI297" i="7"/>
  <c r="AK297" i="7" s="1"/>
  <c r="AL297" i="7" s="1"/>
  <c r="AM297" i="7" s="1"/>
  <c r="AE297" i="7"/>
  <c r="AF297" i="7"/>
  <c r="AH297" i="7"/>
  <c r="AF319" i="7"/>
  <c r="AI319" i="7"/>
  <c r="AK319" i="7" s="1"/>
  <c r="AL319" i="7" s="1"/>
  <c r="AM319" i="7" s="1"/>
  <c r="AH319" i="7"/>
  <c r="AD319" i="7"/>
  <c r="AG319" i="7"/>
  <c r="AE319" i="7"/>
  <c r="AH276" i="7"/>
  <c r="AE276" i="7"/>
  <c r="AI276" i="7"/>
  <c r="AK276" i="7" s="1"/>
  <c r="AL276" i="7" s="1"/>
  <c r="AM276" i="7" s="1"/>
  <c r="AG276" i="7"/>
  <c r="AF276" i="7"/>
  <c r="AD276" i="7"/>
  <c r="AF278" i="7"/>
  <c r="AD278" i="7"/>
  <c r="AG278" i="7"/>
  <c r="AI278" i="7"/>
  <c r="AK278" i="7" s="1"/>
  <c r="AL278" i="7" s="1"/>
  <c r="AM278" i="7" s="1"/>
  <c r="AH278" i="7"/>
  <c r="AE278" i="7"/>
  <c r="AI254" i="7"/>
  <c r="AK254" i="7" s="1"/>
  <c r="AL254" i="7" s="1"/>
  <c r="AM254" i="7" s="1"/>
  <c r="AG254" i="7"/>
  <c r="AE254" i="7"/>
  <c r="AF254" i="7"/>
  <c r="AH254" i="7"/>
  <c r="AD254" i="7"/>
  <c r="AD327" i="7"/>
  <c r="AG327" i="7"/>
  <c r="AF327" i="7"/>
  <c r="AH327" i="7"/>
  <c r="AE327" i="7"/>
  <c r="AI327" i="7"/>
  <c r="AK327" i="7" s="1"/>
  <c r="AL327" i="7" s="1"/>
  <c r="AM327" i="7" s="1"/>
  <c r="AI311" i="7"/>
  <c r="AK311" i="7" s="1"/>
  <c r="AL311" i="7" s="1"/>
  <c r="AM311" i="7" s="1"/>
  <c r="AG311" i="7"/>
  <c r="AF311" i="7"/>
  <c r="AE311" i="7"/>
  <c r="AD311" i="7"/>
  <c r="AH311" i="7"/>
  <c r="AD349" i="7"/>
  <c r="AF349" i="7"/>
  <c r="AH349" i="7"/>
  <c r="AE349" i="7"/>
  <c r="AG349" i="7"/>
  <c r="AI349" i="7"/>
  <c r="AK349" i="7" s="1"/>
  <c r="AL349" i="7" s="1"/>
  <c r="AM349" i="7" s="1"/>
  <c r="AD337" i="7"/>
  <c r="AF337" i="7"/>
  <c r="AH337" i="7"/>
  <c r="AE337" i="7"/>
  <c r="AG337" i="7"/>
  <c r="AI337" i="7"/>
  <c r="AK337" i="7" s="1"/>
  <c r="AL337" i="7" s="1"/>
  <c r="AM337" i="7" s="1"/>
  <c r="AD340" i="7"/>
  <c r="AE340" i="7"/>
  <c r="AF340" i="7"/>
  <c r="AI340" i="7"/>
  <c r="AK340" i="7" s="1"/>
  <c r="AL340" i="7" s="1"/>
  <c r="AM340" i="7" s="1"/>
  <c r="AH340" i="7"/>
  <c r="AG340" i="7"/>
  <c r="AI315" i="7"/>
  <c r="AK315" i="7" s="1"/>
  <c r="AL315" i="7" s="1"/>
  <c r="AM315" i="7" s="1"/>
  <c r="AH315" i="7"/>
  <c r="AG315" i="7"/>
  <c r="AD315" i="7"/>
  <c r="AE315" i="7"/>
  <c r="AF315" i="7"/>
  <c r="AD318" i="7"/>
  <c r="AF318" i="7"/>
  <c r="AG318" i="7"/>
  <c r="AI318" i="7"/>
  <c r="AK318" i="7" s="1"/>
  <c r="AL318" i="7" s="1"/>
  <c r="AM318" i="7" s="1"/>
  <c r="AE318" i="7"/>
  <c r="AH318" i="7"/>
  <c r="AD264" i="7"/>
  <c r="AH264" i="7"/>
  <c r="AE264" i="7"/>
  <c r="AG264" i="7"/>
  <c r="AI264" i="7"/>
  <c r="AK264" i="7" s="1"/>
  <c r="AL264" i="7" s="1"/>
  <c r="AM264" i="7" s="1"/>
  <c r="AF264" i="7"/>
  <c r="AI261" i="7"/>
  <c r="AK261" i="7" s="1"/>
  <c r="AL261" i="7" s="1"/>
  <c r="AM261" i="7" s="1"/>
  <c r="AE261" i="7"/>
  <c r="AH261" i="7"/>
  <c r="AF261" i="7"/>
  <c r="AG261" i="7"/>
  <c r="AD261" i="7"/>
  <c r="AI293" i="7"/>
  <c r="AK293" i="7" s="1"/>
  <c r="AL293" i="7" s="1"/>
  <c r="AM293" i="7" s="1"/>
  <c r="AG293" i="7"/>
  <c r="AD293" i="7"/>
  <c r="AH293" i="7"/>
  <c r="AE293" i="7"/>
  <c r="AF293" i="7"/>
  <c r="AE339" i="7"/>
  <c r="AI339" i="7"/>
  <c r="AK339" i="7" s="1"/>
  <c r="AL339" i="7" s="1"/>
  <c r="AM339" i="7" s="1"/>
  <c r="AF339" i="7"/>
  <c r="AH339" i="7"/>
  <c r="AD339" i="7"/>
  <c r="AG339" i="7"/>
  <c r="AE271" i="7"/>
  <c r="AH271" i="7"/>
  <c r="AI271" i="7"/>
  <c r="AK271" i="7" s="1"/>
  <c r="AL271" i="7" s="1"/>
  <c r="AM271" i="7" s="1"/>
  <c r="AG271" i="7"/>
  <c r="AD271" i="7"/>
  <c r="AF271" i="7"/>
  <c r="AE279" i="7"/>
  <c r="AF279" i="7"/>
  <c r="AI279" i="7"/>
  <c r="AK279" i="7" s="1"/>
  <c r="AL279" i="7" s="1"/>
  <c r="AM279" i="7" s="1"/>
  <c r="AG279" i="7"/>
  <c r="AD279" i="7"/>
  <c r="AH279" i="7"/>
  <c r="AD348" i="7"/>
  <c r="AF348" i="7"/>
  <c r="AE348" i="7"/>
  <c r="AG348" i="7"/>
  <c r="AH348" i="7"/>
  <c r="AI348" i="7"/>
  <c r="AK348" i="7" s="1"/>
  <c r="AL348" i="7" s="1"/>
  <c r="AM348" i="7" s="1"/>
  <c r="AI300" i="7"/>
  <c r="AK300" i="7" s="1"/>
  <c r="AL300" i="7" s="1"/>
  <c r="AM300" i="7" s="1"/>
  <c r="AE300" i="7"/>
  <c r="AF300" i="7"/>
  <c r="AD300" i="7"/>
  <c r="AH300" i="7"/>
  <c r="AG300" i="7"/>
  <c r="AE316" i="7"/>
  <c r="AF316" i="7"/>
  <c r="AD316" i="7"/>
  <c r="AG316" i="7"/>
  <c r="AI316" i="7"/>
  <c r="AK316" i="7" s="1"/>
  <c r="AL316" i="7" s="1"/>
  <c r="AM316" i="7" s="1"/>
  <c r="AH316" i="7"/>
  <c r="AI269" i="7"/>
  <c r="AK269" i="7" s="1"/>
  <c r="AL269" i="7" s="1"/>
  <c r="AM269" i="7" s="1"/>
  <c r="AG269" i="7"/>
  <c r="AD269" i="7"/>
  <c r="AH269" i="7"/>
  <c r="AF269" i="7"/>
  <c r="AE269" i="7"/>
  <c r="AI273" i="7"/>
  <c r="AK273" i="7" s="1"/>
  <c r="AL273" i="7" s="1"/>
  <c r="AM273" i="7" s="1"/>
  <c r="AE273" i="7"/>
  <c r="AD273" i="7"/>
  <c r="AF273" i="7"/>
  <c r="AG273" i="7"/>
  <c r="AH273" i="7"/>
  <c r="AD342" i="7"/>
  <c r="AE342" i="7"/>
  <c r="AH342" i="7"/>
  <c r="AI342" i="7"/>
  <c r="AK342" i="7" s="1"/>
  <c r="AL342" i="7" s="1"/>
  <c r="AM342" i="7" s="1"/>
  <c r="AF342" i="7"/>
  <c r="AG342" i="7"/>
  <c r="AE292" i="7"/>
  <c r="AG292" i="7"/>
  <c r="AI292" i="7"/>
  <c r="AK292" i="7" s="1"/>
  <c r="AL292" i="7" s="1"/>
  <c r="AM292" i="7" s="1"/>
  <c r="AD292" i="7"/>
  <c r="AF292" i="7"/>
  <c r="AH292" i="7"/>
  <c r="AI404" i="7" l="1"/>
  <c r="AK404" i="7" s="1"/>
  <c r="AL404" i="7" s="1"/>
  <c r="AM404" i="7" s="1"/>
  <c r="AE404" i="7"/>
  <c r="AF404" i="7"/>
  <c r="AH404" i="7"/>
  <c r="AG404" i="7"/>
  <c r="AD404" i="7"/>
  <c r="AE448" i="7"/>
  <c r="AD448" i="7"/>
  <c r="AH448" i="7"/>
  <c r="AF448" i="7"/>
  <c r="AI448" i="7"/>
  <c r="AK448" i="7" s="1"/>
  <c r="AL448" i="7" s="1"/>
  <c r="AM448" i="7" s="1"/>
  <c r="AG448" i="7"/>
  <c r="AF378" i="7"/>
  <c r="AE378" i="7"/>
  <c r="AH378" i="7"/>
  <c r="AD378" i="7"/>
  <c r="AI378" i="7"/>
  <c r="AK378" i="7" s="1"/>
  <c r="AL378" i="7" s="1"/>
  <c r="AM378" i="7" s="1"/>
  <c r="AG378" i="7"/>
  <c r="AD392" i="7"/>
  <c r="AF392" i="7"/>
  <c r="AG392" i="7"/>
  <c r="AH392" i="7"/>
  <c r="AE392" i="7"/>
  <c r="AI392" i="7"/>
  <c r="AK392" i="7" s="1"/>
  <c r="AL392" i="7" s="1"/>
  <c r="AM392" i="7" s="1"/>
  <c r="AI412" i="7"/>
  <c r="AK412" i="7" s="1"/>
  <c r="AL412" i="7" s="1"/>
  <c r="AM412" i="7" s="1"/>
  <c r="AD412" i="7"/>
  <c r="AF412" i="7"/>
  <c r="AE412" i="7"/>
  <c r="AH412" i="7"/>
  <c r="AG412" i="7"/>
  <c r="AD388" i="7"/>
  <c r="AE388" i="7"/>
  <c r="AF388" i="7"/>
  <c r="AI388" i="7"/>
  <c r="AK388" i="7" s="1"/>
  <c r="AL388" i="7" s="1"/>
  <c r="AM388" i="7" s="1"/>
  <c r="AH388" i="7"/>
  <c r="AG388" i="7"/>
  <c r="AF423" i="7"/>
  <c r="AD423" i="7"/>
  <c r="AG423" i="7"/>
  <c r="AE423" i="7"/>
  <c r="AH423" i="7"/>
  <c r="AI423" i="7"/>
  <c r="AK423" i="7" s="1"/>
  <c r="AL423" i="7" s="1"/>
  <c r="AM423" i="7" s="1"/>
  <c r="AI441" i="7"/>
  <c r="AK441" i="7" s="1"/>
  <c r="AL441" i="7" s="1"/>
  <c r="AM441" i="7" s="1"/>
  <c r="AD441" i="7"/>
  <c r="AH441" i="7"/>
  <c r="AG441" i="7"/>
  <c r="AE441" i="7"/>
  <c r="AF441" i="7"/>
  <c r="AF366" i="7"/>
  <c r="AE366" i="7"/>
  <c r="AI366" i="7"/>
  <c r="AK366" i="7" s="1"/>
  <c r="AL366" i="7" s="1"/>
  <c r="AM366" i="7" s="1"/>
  <c r="AH366" i="7"/>
  <c r="AD366" i="7"/>
  <c r="AG366" i="7"/>
  <c r="AG363" i="7"/>
  <c r="AI363" i="7"/>
  <c r="AK363" i="7" s="1"/>
  <c r="AL363" i="7" s="1"/>
  <c r="AM363" i="7" s="1"/>
  <c r="AE363" i="7"/>
  <c r="AH363" i="7"/>
  <c r="AD363" i="7"/>
  <c r="AF363" i="7"/>
  <c r="AF386" i="7"/>
  <c r="AI386" i="7"/>
  <c r="AK386" i="7" s="1"/>
  <c r="AL386" i="7" s="1"/>
  <c r="AM386" i="7" s="1"/>
  <c r="AD386" i="7"/>
  <c r="AH386" i="7"/>
  <c r="AG386" i="7"/>
  <c r="AE386" i="7"/>
  <c r="AI393" i="7"/>
  <c r="AK393" i="7" s="1"/>
  <c r="AL393" i="7" s="1"/>
  <c r="AM393" i="7" s="1"/>
  <c r="AH393" i="7"/>
  <c r="AG393" i="7"/>
  <c r="AD393" i="7"/>
  <c r="AE393" i="7"/>
  <c r="AF393" i="7"/>
  <c r="AD379" i="7"/>
  <c r="AF379" i="7"/>
  <c r="AH379" i="7"/>
  <c r="AI379" i="7"/>
  <c r="AK379" i="7" s="1"/>
  <c r="AL379" i="7" s="1"/>
  <c r="AM379" i="7" s="1"/>
  <c r="AG379" i="7"/>
  <c r="AE379" i="7"/>
  <c r="AF360" i="7"/>
  <c r="AI360" i="7"/>
  <c r="AK360" i="7" s="1"/>
  <c r="AL360" i="7" s="1"/>
  <c r="AM360" i="7" s="1"/>
  <c r="AH360" i="7"/>
  <c r="AG360" i="7"/>
  <c r="AE360" i="7"/>
  <c r="AD360" i="7"/>
  <c r="AH432" i="7"/>
  <c r="AE432" i="7"/>
  <c r="AD432" i="7"/>
  <c r="AI432" i="7"/>
  <c r="AK432" i="7" s="1"/>
  <c r="AL432" i="7" s="1"/>
  <c r="AM432" i="7" s="1"/>
  <c r="AG432" i="7"/>
  <c r="AF432" i="7"/>
  <c r="AG421" i="7"/>
  <c r="AF421" i="7"/>
  <c r="AH421" i="7"/>
  <c r="AE421" i="7"/>
  <c r="AD421" i="7"/>
  <c r="AI421" i="7"/>
  <c r="AK421" i="7" s="1"/>
  <c r="AL421" i="7" s="1"/>
  <c r="AM421" i="7" s="1"/>
  <c r="AI405" i="7"/>
  <c r="AK405" i="7" s="1"/>
  <c r="AL405" i="7" s="1"/>
  <c r="AM405" i="7" s="1"/>
  <c r="AD405" i="7"/>
  <c r="AG405" i="7"/>
  <c r="AH405" i="7"/>
  <c r="AF405" i="7"/>
  <c r="AE405" i="7"/>
  <c r="AG403" i="7"/>
  <c r="AD403" i="7"/>
  <c r="AI403" i="7"/>
  <c r="AK403" i="7" s="1"/>
  <c r="AL403" i="7" s="1"/>
  <c r="AM403" i="7" s="1"/>
  <c r="AE403" i="7"/>
  <c r="AF403" i="7"/>
  <c r="AH403" i="7"/>
  <c r="AI365" i="7"/>
  <c r="AK365" i="7" s="1"/>
  <c r="AL365" i="7" s="1"/>
  <c r="AM365" i="7" s="1"/>
  <c r="AH365" i="7"/>
  <c r="AD365" i="7"/>
  <c r="AG365" i="7"/>
  <c r="AF365" i="7"/>
  <c r="AE365" i="7"/>
  <c r="AF368" i="7"/>
  <c r="AH368" i="7"/>
  <c r="AD368" i="7"/>
  <c r="AG368" i="7"/>
  <c r="AE368" i="7"/>
  <c r="AI368" i="7"/>
  <c r="AK368" i="7" s="1"/>
  <c r="AL368" i="7" s="1"/>
  <c r="AM368" i="7" s="1"/>
  <c r="AD419" i="7"/>
  <c r="AE419" i="7"/>
  <c r="AI419" i="7"/>
  <c r="AK419" i="7" s="1"/>
  <c r="AL419" i="7" s="1"/>
  <c r="AM419" i="7" s="1"/>
  <c r="AH419" i="7"/>
  <c r="AF419" i="7"/>
  <c r="AG419" i="7"/>
  <c r="AG450" i="7"/>
  <c r="AD450" i="7"/>
  <c r="AF450" i="7"/>
  <c r="AI450" i="7"/>
  <c r="AK450" i="7" s="1"/>
  <c r="AL450" i="7" s="1"/>
  <c r="AM450" i="7" s="1"/>
  <c r="AH450" i="7"/>
  <c r="AE450" i="7"/>
  <c r="AD358" i="7"/>
  <c r="AF358" i="7"/>
  <c r="AI358" i="7"/>
  <c r="AK358" i="7" s="1"/>
  <c r="AL358" i="7" s="1"/>
  <c r="AM358" i="7" s="1"/>
  <c r="AE358" i="7"/>
  <c r="AH358" i="7"/>
  <c r="AG358" i="7"/>
  <c r="AD383" i="7"/>
  <c r="AH383" i="7"/>
  <c r="AF383" i="7"/>
  <c r="AI383" i="7"/>
  <c r="AK383" i="7" s="1"/>
  <c r="AL383" i="7" s="1"/>
  <c r="AM383" i="7" s="1"/>
  <c r="AG383" i="7"/>
  <c r="AE383" i="7"/>
  <c r="AH442" i="7"/>
  <c r="AG442" i="7"/>
  <c r="AF442" i="7"/>
  <c r="AI442" i="7"/>
  <c r="AK442" i="7" s="1"/>
  <c r="AL442" i="7" s="1"/>
  <c r="AM442" i="7" s="1"/>
  <c r="AD442" i="7"/>
  <c r="AE442" i="7"/>
  <c r="AE399" i="7"/>
  <c r="AF399" i="7"/>
  <c r="AG399" i="7"/>
  <c r="AH399" i="7"/>
  <c r="AD399" i="7"/>
  <c r="AI399" i="7"/>
  <c r="AK399" i="7" s="1"/>
  <c r="AL399" i="7" s="1"/>
  <c r="AM399" i="7" s="1"/>
  <c r="AD407" i="7"/>
  <c r="AG407" i="7"/>
  <c r="AI407" i="7"/>
  <c r="AK407" i="7" s="1"/>
  <c r="AL407" i="7" s="1"/>
  <c r="AM407" i="7" s="1"/>
  <c r="AF407" i="7"/>
  <c r="AH407" i="7"/>
  <c r="AE407" i="7"/>
  <c r="AE356" i="7"/>
  <c r="AI356" i="7"/>
  <c r="AK356" i="7" s="1"/>
  <c r="AL356" i="7" s="1"/>
  <c r="AM356" i="7" s="1"/>
  <c r="AG356" i="7"/>
  <c r="AD356" i="7"/>
  <c r="AH356" i="7"/>
  <c r="AF356" i="7"/>
  <c r="AG395" i="7"/>
  <c r="AI395" i="7"/>
  <c r="AK395" i="7" s="1"/>
  <c r="AL395" i="7" s="1"/>
  <c r="AM395" i="7" s="1"/>
  <c r="AD395" i="7"/>
  <c r="AH395" i="7"/>
  <c r="AF395" i="7"/>
  <c r="AE395" i="7"/>
  <c r="AD359" i="7"/>
  <c r="AE359" i="7"/>
  <c r="AG359" i="7"/>
  <c r="AI359" i="7"/>
  <c r="AK359" i="7" s="1"/>
  <c r="AL359" i="7" s="1"/>
  <c r="AM359" i="7" s="1"/>
  <c r="AF359" i="7"/>
  <c r="AH359" i="7"/>
  <c r="AG429" i="7"/>
  <c r="AD429" i="7"/>
  <c r="AE429" i="7"/>
  <c r="AF429" i="7"/>
  <c r="AH429" i="7"/>
  <c r="AI429" i="7"/>
  <c r="AK429" i="7" s="1"/>
  <c r="AL429" i="7" s="1"/>
  <c r="AM429" i="7" s="1"/>
  <c r="AH375" i="7"/>
  <c r="AI375" i="7"/>
  <c r="AK375" i="7" s="1"/>
  <c r="AL375" i="7" s="1"/>
  <c r="AM375" i="7" s="1"/>
  <c r="AD375" i="7"/>
  <c r="AG375" i="7"/>
  <c r="AE375" i="7"/>
  <c r="AF375" i="7"/>
  <c r="AE402" i="7"/>
  <c r="AI402" i="7"/>
  <c r="AK402" i="7" s="1"/>
  <c r="AL402" i="7" s="1"/>
  <c r="AM402" i="7" s="1"/>
  <c r="AD402" i="7"/>
  <c r="AG402" i="7"/>
  <c r="AF402" i="7"/>
  <c r="AH402" i="7"/>
  <c r="AI410" i="7"/>
  <c r="AK410" i="7" s="1"/>
  <c r="AL410" i="7" s="1"/>
  <c r="AM410" i="7" s="1"/>
  <c r="AH410" i="7"/>
  <c r="AF410" i="7"/>
  <c r="AE410" i="7"/>
  <c r="AG410" i="7"/>
  <c r="AD410" i="7"/>
  <c r="AG354" i="7"/>
  <c r="AI354" i="7"/>
  <c r="AK354" i="7" s="1"/>
  <c r="AL354" i="7" s="1"/>
  <c r="AM354" i="7" s="1"/>
  <c r="AE354" i="7"/>
  <c r="AH354" i="7"/>
  <c r="AD354" i="7"/>
  <c r="AF354" i="7"/>
  <c r="AI428" i="7"/>
  <c r="AK428" i="7" s="1"/>
  <c r="AL428" i="7" s="1"/>
  <c r="AM428" i="7" s="1"/>
  <c r="AE428" i="7"/>
  <c r="AF428" i="7"/>
  <c r="AD428" i="7"/>
  <c r="AG428" i="7"/>
  <c r="AH428" i="7"/>
  <c r="AG449" i="7"/>
  <c r="AF449" i="7"/>
  <c r="AH449" i="7"/>
  <c r="AI449" i="7"/>
  <c r="AK449" i="7" s="1"/>
  <c r="AL449" i="7" s="1"/>
  <c r="AM449" i="7" s="1"/>
  <c r="AE449" i="7"/>
  <c r="AD449" i="7"/>
  <c r="AF382" i="7"/>
  <c r="AD382" i="7"/>
  <c r="AH382" i="7"/>
  <c r="AG382" i="7"/>
  <c r="AE382" i="7"/>
  <c r="AI382" i="7"/>
  <c r="AK382" i="7" s="1"/>
  <c r="AL382" i="7" s="1"/>
  <c r="AM382" i="7" s="1"/>
  <c r="AG406" i="7"/>
  <c r="AD406" i="7"/>
  <c r="AF406" i="7"/>
  <c r="AI406" i="7"/>
  <c r="AK406" i="7" s="1"/>
  <c r="AL406" i="7" s="1"/>
  <c r="AM406" i="7" s="1"/>
  <c r="AH406" i="7"/>
  <c r="AE406" i="7"/>
  <c r="AH353" i="7"/>
  <c r="AE353" i="7"/>
  <c r="AD353" i="7"/>
  <c r="AG353" i="7"/>
  <c r="AI353" i="7"/>
  <c r="AK353" i="7" s="1"/>
  <c r="AL353" i="7" s="1"/>
  <c r="AM353" i="7" s="1"/>
  <c r="AF353" i="7"/>
  <c r="AH438" i="7"/>
  <c r="AI438" i="7"/>
  <c r="AK438" i="7" s="1"/>
  <c r="AL438" i="7" s="1"/>
  <c r="AM438" i="7" s="1"/>
  <c r="AE438" i="7"/>
  <c r="AD438" i="7"/>
  <c r="AF438" i="7"/>
  <c r="AG438" i="7"/>
  <c r="AI369" i="7"/>
  <c r="AK369" i="7" s="1"/>
  <c r="AL369" i="7" s="1"/>
  <c r="AM369" i="7" s="1"/>
  <c r="AG369" i="7"/>
  <c r="AF369" i="7"/>
  <c r="AE369" i="7"/>
  <c r="AH369" i="7"/>
  <c r="AD369" i="7"/>
  <c r="AE380" i="7"/>
  <c r="AI380" i="7"/>
  <c r="AK380" i="7" s="1"/>
  <c r="AL380" i="7" s="1"/>
  <c r="AM380" i="7" s="1"/>
  <c r="AH380" i="7"/>
  <c r="AF380" i="7"/>
  <c r="AG380" i="7"/>
  <c r="AD380" i="7"/>
  <c r="AD451" i="7"/>
  <c r="AG451" i="7"/>
  <c r="AI451" i="7"/>
  <c r="AK451" i="7" s="1"/>
  <c r="AL451" i="7" s="1"/>
  <c r="AM451" i="7" s="1"/>
  <c r="AE451" i="7"/>
  <c r="AF451" i="7"/>
  <c r="AH451" i="7"/>
  <c r="AE414" i="7"/>
  <c r="AG414" i="7"/>
  <c r="AI414" i="7"/>
  <c r="AK414" i="7" s="1"/>
  <c r="AL414" i="7" s="1"/>
  <c r="AM414" i="7" s="1"/>
  <c r="AD414" i="7"/>
  <c r="AH414" i="7"/>
  <c r="AF414" i="7"/>
  <c r="AG424" i="7"/>
  <c r="AD424" i="7"/>
  <c r="AF424" i="7"/>
  <c r="AI424" i="7"/>
  <c r="AK424" i="7" s="1"/>
  <c r="AL424" i="7" s="1"/>
  <c r="AM424" i="7" s="1"/>
  <c r="AH424" i="7"/>
  <c r="AE424" i="7"/>
  <c r="AE361" i="7"/>
  <c r="AD361" i="7"/>
  <c r="AH361" i="7"/>
  <c r="AF361" i="7"/>
  <c r="AI361" i="7"/>
  <c r="AK361" i="7" s="1"/>
  <c r="AL361" i="7" s="1"/>
  <c r="AM361" i="7" s="1"/>
  <c r="AG361" i="7"/>
  <c r="AG425" i="7"/>
  <c r="AD425" i="7"/>
  <c r="AH425" i="7"/>
  <c r="AI425" i="7"/>
  <c r="AK425" i="7" s="1"/>
  <c r="AL425" i="7" s="1"/>
  <c r="AM425" i="7" s="1"/>
  <c r="AE425" i="7"/>
  <c r="AF425" i="7"/>
  <c r="AF389" i="7"/>
  <c r="AE389" i="7"/>
  <c r="AH389" i="7"/>
  <c r="AD389" i="7"/>
  <c r="AI389" i="7"/>
  <c r="AK389" i="7" s="1"/>
  <c r="AL389" i="7" s="1"/>
  <c r="AM389" i="7" s="1"/>
  <c r="AG389" i="7"/>
  <c r="AI372" i="7"/>
  <c r="AK372" i="7" s="1"/>
  <c r="AL372" i="7" s="1"/>
  <c r="AM372" i="7" s="1"/>
  <c r="AG372" i="7"/>
  <c r="AH372" i="7"/>
  <c r="AD372" i="7"/>
  <c r="AE372" i="7"/>
  <c r="AF372" i="7"/>
  <c r="AF426" i="7"/>
  <c r="AI426" i="7"/>
  <c r="AK426" i="7" s="1"/>
  <c r="AL426" i="7" s="1"/>
  <c r="AM426" i="7" s="1"/>
  <c r="AG426" i="7"/>
  <c r="AE426" i="7"/>
  <c r="AH426" i="7"/>
  <c r="AD426" i="7"/>
  <c r="AD411" i="7"/>
  <c r="AG411" i="7"/>
  <c r="AI411" i="7"/>
  <c r="AK411" i="7" s="1"/>
  <c r="AL411" i="7" s="1"/>
  <c r="AM411" i="7" s="1"/>
  <c r="AH411" i="7"/>
  <c r="AE411" i="7"/>
  <c r="AF411" i="7"/>
  <c r="AF357" i="7"/>
  <c r="AI357" i="7"/>
  <c r="AK357" i="7" s="1"/>
  <c r="AL357" i="7" s="1"/>
  <c r="AM357" i="7" s="1"/>
  <c r="AH357" i="7"/>
  <c r="AE357" i="7"/>
  <c r="AG357" i="7"/>
  <c r="AD357" i="7"/>
  <c r="AI394" i="7"/>
  <c r="AK394" i="7" s="1"/>
  <c r="AL394" i="7" s="1"/>
  <c r="AM394" i="7" s="1"/>
  <c r="AH394" i="7"/>
  <c r="AE394" i="7"/>
  <c r="AF394" i="7"/>
  <c r="AG394" i="7"/>
  <c r="AD394" i="7"/>
  <c r="AI437" i="7"/>
  <c r="AK437" i="7" s="1"/>
  <c r="AL437" i="7" s="1"/>
  <c r="AM437" i="7" s="1"/>
  <c r="AD437" i="7"/>
  <c r="AG437" i="7"/>
  <c r="AF437" i="7"/>
  <c r="AE437" i="7"/>
  <c r="AH437" i="7"/>
  <c r="AD440" i="7"/>
  <c r="AH440" i="7"/>
  <c r="AE440" i="7"/>
  <c r="AG440" i="7"/>
  <c r="AI440" i="7"/>
  <c r="AK440" i="7" s="1"/>
  <c r="AL440" i="7" s="1"/>
  <c r="AM440" i="7" s="1"/>
  <c r="AF440" i="7"/>
  <c r="AD362" i="7"/>
  <c r="AF362" i="7"/>
  <c r="AI362" i="7"/>
  <c r="AK362" i="7" s="1"/>
  <c r="AL362" i="7" s="1"/>
  <c r="AM362" i="7" s="1"/>
  <c r="AE362" i="7"/>
  <c r="AG362" i="7"/>
  <c r="AH362" i="7"/>
  <c r="AH385" i="7"/>
  <c r="AG385" i="7"/>
  <c r="AI385" i="7"/>
  <c r="AK385" i="7" s="1"/>
  <c r="AL385" i="7" s="1"/>
  <c r="AM385" i="7" s="1"/>
  <c r="AD385" i="7"/>
  <c r="AE385" i="7"/>
  <c r="AF385" i="7"/>
  <c r="AG391" i="7"/>
  <c r="AE391" i="7"/>
  <c r="AF391" i="7"/>
  <c r="AH391" i="7"/>
  <c r="AD391" i="7"/>
  <c r="AI391" i="7"/>
  <c r="AK391" i="7" s="1"/>
  <c r="AL391" i="7" s="1"/>
  <c r="AM391" i="7" s="1"/>
  <c r="AG370" i="7"/>
  <c r="AH370" i="7"/>
  <c r="AE370" i="7"/>
  <c r="AF370" i="7"/>
  <c r="AI370" i="7"/>
  <c r="AK370" i="7" s="1"/>
  <c r="AL370" i="7" s="1"/>
  <c r="AM370" i="7" s="1"/>
  <c r="AD370" i="7"/>
  <c r="AF377" i="7"/>
  <c r="AD377" i="7"/>
  <c r="AH377" i="7"/>
  <c r="AI377" i="7"/>
  <c r="AK377" i="7" s="1"/>
  <c r="AL377" i="7" s="1"/>
  <c r="AM377" i="7" s="1"/>
  <c r="AG377" i="7"/>
  <c r="AE377" i="7"/>
  <c r="AF431" i="7"/>
  <c r="AH431" i="7"/>
  <c r="AE431" i="7"/>
  <c r="AD431" i="7"/>
  <c r="AG431" i="7"/>
  <c r="AI431" i="7"/>
  <c r="AK431" i="7" s="1"/>
  <c r="AL431" i="7" s="1"/>
  <c r="AM431" i="7" s="1"/>
  <c r="AG418" i="7"/>
  <c r="AH418" i="7"/>
  <c r="AD418" i="7"/>
  <c r="AE418" i="7"/>
  <c r="AF418" i="7"/>
  <c r="AI418" i="7"/>
  <c r="AK418" i="7" s="1"/>
  <c r="AL418" i="7" s="1"/>
  <c r="AM418" i="7" s="1"/>
  <c r="AG371" i="7"/>
  <c r="AD371" i="7"/>
  <c r="AH371" i="7"/>
  <c r="AI371" i="7"/>
  <c r="AK371" i="7" s="1"/>
  <c r="AL371" i="7" s="1"/>
  <c r="AM371" i="7" s="1"/>
  <c r="AF371" i="7"/>
  <c r="AE371" i="7"/>
  <c r="AE397" i="7"/>
  <c r="AG397" i="7"/>
  <c r="AH397" i="7"/>
  <c r="AF397" i="7"/>
  <c r="AD397" i="7"/>
  <c r="AI397" i="7"/>
  <c r="AK397" i="7" s="1"/>
  <c r="AL397" i="7" s="1"/>
  <c r="AM397" i="7" s="1"/>
  <c r="AH416" i="7"/>
  <c r="AG416" i="7"/>
  <c r="AF416" i="7"/>
  <c r="AD416" i="7"/>
  <c r="AE416" i="7"/>
  <c r="AI416" i="7"/>
  <c r="AK416" i="7" s="1"/>
  <c r="AL416" i="7" s="1"/>
  <c r="AM416" i="7" s="1"/>
  <c r="AE367" i="7"/>
  <c r="AH367" i="7"/>
  <c r="AF367" i="7"/>
  <c r="AD367" i="7"/>
  <c r="AG367" i="7"/>
  <c r="AI367" i="7"/>
  <c r="AK367" i="7" s="1"/>
  <c r="AL367" i="7" s="1"/>
  <c r="AM367" i="7" s="1"/>
  <c r="AE409" i="7"/>
  <c r="AD409" i="7"/>
  <c r="AG409" i="7"/>
  <c r="AI409" i="7"/>
  <c r="AK409" i="7" s="1"/>
  <c r="AL409" i="7" s="1"/>
  <c r="AM409" i="7" s="1"/>
  <c r="AF409" i="7"/>
  <c r="AH409" i="7"/>
  <c r="AF355" i="7"/>
  <c r="AG355" i="7"/>
  <c r="AE355" i="7"/>
  <c r="AI355" i="7"/>
  <c r="AK355" i="7" s="1"/>
  <c r="AL355" i="7" s="1"/>
  <c r="AM355" i="7" s="1"/>
  <c r="AH355" i="7"/>
  <c r="AD355" i="7"/>
  <c r="AH420" i="7"/>
  <c r="AG420" i="7"/>
  <c r="AE420" i="7"/>
  <c r="AF420" i="7"/>
  <c r="AI420" i="7"/>
  <c r="AK420" i="7" s="1"/>
  <c r="AL420" i="7" s="1"/>
  <c r="AM420" i="7" s="1"/>
  <c r="AD420" i="7"/>
  <c r="AE444" i="7"/>
  <c r="AF444" i="7"/>
  <c r="AH444" i="7"/>
  <c r="AI444" i="7"/>
  <c r="AK444" i="7" s="1"/>
  <c r="AL444" i="7" s="1"/>
  <c r="AM444" i="7" s="1"/>
  <c r="AG444" i="7"/>
  <c r="AD444" i="7"/>
  <c r="AG417" i="7"/>
  <c r="AH417" i="7"/>
  <c r="AD417" i="7"/>
  <c r="AI417" i="7"/>
  <c r="AK417" i="7" s="1"/>
  <c r="AL417" i="7" s="1"/>
  <c r="AM417" i="7" s="1"/>
  <c r="AE417" i="7"/>
  <c r="AF417" i="7"/>
  <c r="AF396" i="7"/>
  <c r="AE396" i="7"/>
  <c r="AH396" i="7"/>
  <c r="AG396" i="7"/>
  <c r="AI396" i="7"/>
  <c r="AK396" i="7" s="1"/>
  <c r="AL396" i="7" s="1"/>
  <c r="AM396" i="7" s="1"/>
  <c r="AD396" i="7"/>
  <c r="AH445" i="7"/>
  <c r="AG445" i="7"/>
  <c r="AF445" i="7"/>
  <c r="AD445" i="7"/>
  <c r="AI445" i="7"/>
  <c r="AK445" i="7" s="1"/>
  <c r="AL445" i="7" s="1"/>
  <c r="AM445" i="7" s="1"/>
  <c r="AE445" i="7"/>
  <c r="AF401" i="7"/>
  <c r="AG401" i="7"/>
  <c r="AD401" i="7"/>
  <c r="AI401" i="7"/>
  <c r="AK401" i="7" s="1"/>
  <c r="AL401" i="7" s="1"/>
  <c r="AM401" i="7" s="1"/>
  <c r="AH401" i="7"/>
  <c r="AE401" i="7"/>
  <c r="AG422" i="7"/>
  <c r="AF422" i="7"/>
  <c r="AI422" i="7"/>
  <c r="AK422" i="7" s="1"/>
  <c r="AL422" i="7" s="1"/>
  <c r="AM422" i="7" s="1"/>
  <c r="AD422" i="7"/>
  <c r="AE422" i="7"/>
  <c r="AH422" i="7"/>
  <c r="AH415" i="7"/>
  <c r="AF415" i="7"/>
  <c r="AI415" i="7"/>
  <c r="AK415" i="7" s="1"/>
  <c r="AL415" i="7" s="1"/>
  <c r="AM415" i="7" s="1"/>
  <c r="AG415" i="7"/>
  <c r="AD415" i="7"/>
  <c r="AE415" i="7"/>
  <c r="AH398" i="7"/>
  <c r="AF398" i="7"/>
  <c r="AI398" i="7"/>
  <c r="AK398" i="7" s="1"/>
  <c r="AL398" i="7" s="1"/>
  <c r="AM398" i="7" s="1"/>
  <c r="AE398" i="7"/>
  <c r="AG398" i="7"/>
  <c r="AD398" i="7"/>
  <c r="AH390" i="7"/>
  <c r="AG390" i="7"/>
  <c r="AE390" i="7"/>
  <c r="AF390" i="7"/>
  <c r="AD390" i="7"/>
  <c r="AI390" i="7"/>
  <c r="AK390" i="7" s="1"/>
  <c r="AL390" i="7" s="1"/>
  <c r="AM390" i="7" s="1"/>
  <c r="AI413" i="7"/>
  <c r="AK413" i="7" s="1"/>
  <c r="AL413" i="7" s="1"/>
  <c r="AM413" i="7" s="1"/>
  <c r="AH413" i="7"/>
  <c r="AD413" i="7"/>
  <c r="AG413" i="7"/>
  <c r="AF413" i="7"/>
  <c r="AE413" i="7"/>
  <c r="AF387" i="7"/>
  <c r="AE387" i="7"/>
  <c r="AD387" i="7"/>
  <c r="AG387" i="7"/>
  <c r="AH387" i="7"/>
  <c r="AI387" i="7"/>
  <c r="AK387" i="7" s="1"/>
  <c r="AL387" i="7" s="1"/>
  <c r="AM387" i="7" s="1"/>
  <c r="AH446" i="7"/>
  <c r="AI446" i="7"/>
  <c r="AK446" i="7" s="1"/>
  <c r="AL446" i="7" s="1"/>
  <c r="AM446" i="7" s="1"/>
  <c r="AD446" i="7"/>
  <c r="AF446" i="7"/>
  <c r="AE446" i="7"/>
  <c r="AG446" i="7"/>
  <c r="AH352" i="7"/>
  <c r="AD352" i="7"/>
  <c r="AE352" i="7"/>
  <c r="AI352" i="7"/>
  <c r="AK352" i="7" s="1"/>
  <c r="AL352" i="7" s="1"/>
  <c r="AM352" i="7" s="1"/>
  <c r="AG352" i="7"/>
  <c r="AF352" i="7"/>
  <c r="AG381" i="7"/>
  <c r="AD381" i="7"/>
  <c r="AH381" i="7"/>
  <c r="AF381" i="7"/>
  <c r="AI381" i="7"/>
  <c r="AK381" i="7" s="1"/>
  <c r="AL381" i="7" s="1"/>
  <c r="AM381" i="7" s="1"/>
  <c r="AE381" i="7"/>
  <c r="AD376" i="7"/>
  <c r="AG376" i="7"/>
  <c r="AI376" i="7"/>
  <c r="AK376" i="7" s="1"/>
  <c r="AL376" i="7" s="1"/>
  <c r="AM376" i="7" s="1"/>
  <c r="AE376" i="7"/>
  <c r="AH376" i="7"/>
  <c r="AF376" i="7"/>
  <c r="AG439" i="7"/>
  <c r="AH439" i="7"/>
  <c r="AF439" i="7"/>
  <c r="AI439" i="7"/>
  <c r="AK439" i="7" s="1"/>
  <c r="AL439" i="7" s="1"/>
  <c r="AM439" i="7" s="1"/>
  <c r="AE439" i="7"/>
  <c r="AD439" i="7"/>
  <c r="AI436" i="7"/>
  <c r="AK436" i="7" s="1"/>
  <c r="AL436" i="7" s="1"/>
  <c r="AM436" i="7" s="1"/>
  <c r="AH436" i="7"/>
  <c r="AD436" i="7"/>
  <c r="AG436" i="7"/>
  <c r="AE436" i="7"/>
  <c r="AF436" i="7"/>
  <c r="AF408" i="7"/>
  <c r="AI408" i="7"/>
  <c r="AK408" i="7" s="1"/>
  <c r="AL408" i="7" s="1"/>
  <c r="AM408" i="7" s="1"/>
  <c r="AE408" i="7"/>
  <c r="AG408" i="7"/>
  <c r="AD408" i="7"/>
  <c r="AH408" i="7"/>
  <c r="AI447" i="7"/>
  <c r="AK447" i="7" s="1"/>
  <c r="AL447" i="7" s="1"/>
  <c r="AM447" i="7" s="1"/>
  <c r="AD447" i="7"/>
  <c r="AH447" i="7"/>
  <c r="AF447" i="7"/>
  <c r="AE447" i="7"/>
  <c r="AG447" i="7"/>
  <c r="AF430" i="7"/>
  <c r="AG430" i="7"/>
  <c r="AI430" i="7"/>
  <c r="AK430" i="7" s="1"/>
  <c r="AL430" i="7" s="1"/>
  <c r="AM430" i="7" s="1"/>
  <c r="AE430" i="7"/>
  <c r="AH430" i="7"/>
  <c r="AD430" i="7"/>
  <c r="AD400" i="7"/>
  <c r="AG400" i="7"/>
  <c r="AF400" i="7"/>
  <c r="AI400" i="7"/>
  <c r="AK400" i="7" s="1"/>
  <c r="AL400" i="7" s="1"/>
  <c r="AM400" i="7" s="1"/>
  <c r="AE400" i="7"/>
  <c r="AH400" i="7"/>
  <c r="AE443" i="7"/>
  <c r="AI443" i="7"/>
  <c r="AK443" i="7" s="1"/>
  <c r="AL443" i="7" s="1"/>
  <c r="AM443" i="7" s="1"/>
  <c r="AG443" i="7"/>
  <c r="AF443" i="7"/>
  <c r="AD443" i="7"/>
  <c r="AH443" i="7"/>
  <c r="AH434" i="7"/>
  <c r="AE434" i="7"/>
  <c r="AG434" i="7"/>
  <c r="AI434" i="7"/>
  <c r="AK434" i="7" s="1"/>
  <c r="AL434" i="7" s="1"/>
  <c r="AM434" i="7" s="1"/>
  <c r="AF434" i="7"/>
  <c r="AD434" i="7"/>
  <c r="AH373" i="7"/>
  <c r="AI373" i="7"/>
  <c r="AK373" i="7" s="1"/>
  <c r="AL373" i="7" s="1"/>
  <c r="AM373" i="7" s="1"/>
  <c r="AF373" i="7"/>
  <c r="AE373" i="7"/>
  <c r="AD373" i="7"/>
  <c r="AG373" i="7"/>
  <c r="AE384" i="7"/>
  <c r="AI384" i="7"/>
  <c r="AK384" i="7" s="1"/>
  <c r="AL384" i="7" s="1"/>
  <c r="AM384" i="7" s="1"/>
  <c r="AD384" i="7"/>
  <c r="AF384" i="7"/>
  <c r="AG384" i="7"/>
  <c r="AH384" i="7"/>
  <c r="AD433" i="7"/>
  <c r="AH433" i="7"/>
  <c r="AG433" i="7"/>
  <c r="AI433" i="7"/>
  <c r="AK433" i="7" s="1"/>
  <c r="AL433" i="7" s="1"/>
  <c r="AM433" i="7" s="1"/>
  <c r="AE433" i="7"/>
  <c r="AF433" i="7"/>
  <c r="AH374" i="7"/>
  <c r="AF374" i="7"/>
  <c r="AE374" i="7"/>
  <c r="AD374" i="7"/>
  <c r="AG374" i="7"/>
  <c r="AI374" i="7"/>
  <c r="AK374" i="7" s="1"/>
  <c r="AL374" i="7" s="1"/>
  <c r="AM374" i="7" s="1"/>
  <c r="AG364" i="7"/>
  <c r="AH364" i="7"/>
  <c r="AD364" i="7"/>
  <c r="AI364" i="7"/>
  <c r="AK364" i="7" s="1"/>
  <c r="AL364" i="7" s="1"/>
  <c r="AM364" i="7" s="1"/>
  <c r="AE364" i="7"/>
  <c r="AF364" i="7"/>
  <c r="AI435" i="7"/>
  <c r="AK435" i="7" s="1"/>
  <c r="AL435" i="7" s="1"/>
  <c r="AM435" i="7" s="1"/>
  <c r="AF435" i="7"/>
  <c r="AH435" i="7"/>
  <c r="AG435" i="7"/>
  <c r="AE435" i="7"/>
  <c r="AD435" i="7"/>
  <c r="AF427" i="7"/>
  <c r="AD427" i="7"/>
  <c r="AI427" i="7"/>
  <c r="AK427" i="7" s="1"/>
  <c r="AL427" i="7" s="1"/>
  <c r="AM427" i="7" s="1"/>
  <c r="AH427" i="7"/>
  <c r="AE427" i="7"/>
  <c r="AG427" i="7"/>
  <c r="AD521" i="7" l="1"/>
  <c r="AI521" i="7"/>
  <c r="AK521" i="7" s="1"/>
  <c r="AL521" i="7" s="1"/>
  <c r="AM521" i="7" s="1"/>
  <c r="AF521" i="7"/>
  <c r="AG521" i="7"/>
  <c r="AH521" i="7"/>
  <c r="AE521" i="7"/>
  <c r="AH454" i="7"/>
  <c r="AG454" i="7"/>
  <c r="AI454" i="7"/>
  <c r="AK454" i="7" s="1"/>
  <c r="AL454" i="7" s="1"/>
  <c r="AM454" i="7" s="1"/>
  <c r="AE454" i="7"/>
  <c r="AD454" i="7"/>
  <c r="AF454" i="7"/>
  <c r="AG469" i="7"/>
  <c r="AD469" i="7"/>
  <c r="AI469" i="7"/>
  <c r="AK469" i="7" s="1"/>
  <c r="AL469" i="7" s="1"/>
  <c r="AM469" i="7" s="1"/>
  <c r="AE469" i="7"/>
  <c r="AH469" i="7"/>
  <c r="AF469" i="7"/>
  <c r="AD540" i="7"/>
  <c r="AI540" i="7"/>
  <c r="AK540" i="7" s="1"/>
  <c r="AL540" i="7" s="1"/>
  <c r="AM540" i="7" s="1"/>
  <c r="AH540" i="7"/>
  <c r="AF540" i="7"/>
  <c r="AG540" i="7"/>
  <c r="AE540" i="7"/>
  <c r="AF476" i="7"/>
  <c r="AG476" i="7"/>
  <c r="AI476" i="7"/>
  <c r="AK476" i="7" s="1"/>
  <c r="AL476" i="7" s="1"/>
  <c r="AM476" i="7" s="1"/>
  <c r="AD476" i="7"/>
  <c r="AH476" i="7"/>
  <c r="AE476" i="7"/>
  <c r="AH551" i="7"/>
  <c r="AG551" i="7"/>
  <c r="AD551" i="7"/>
  <c r="AE551" i="7"/>
  <c r="AI551" i="7"/>
  <c r="AK551" i="7" s="1"/>
  <c r="AL551" i="7" s="1"/>
  <c r="AM551" i="7" s="1"/>
  <c r="AF551" i="7"/>
  <c r="AF498" i="7"/>
  <c r="AG498" i="7"/>
  <c r="AD498" i="7"/>
  <c r="AH498" i="7"/>
  <c r="AI498" i="7"/>
  <c r="AK498" i="7" s="1"/>
  <c r="AL498" i="7" s="1"/>
  <c r="AM498" i="7" s="1"/>
  <c r="AE498" i="7"/>
  <c r="AH524" i="7"/>
  <c r="AE524" i="7"/>
  <c r="AF524" i="7"/>
  <c r="AG524" i="7"/>
  <c r="AI524" i="7"/>
  <c r="AK524" i="7" s="1"/>
  <c r="AL524" i="7" s="1"/>
  <c r="AM524" i="7" s="1"/>
  <c r="AD524" i="7"/>
  <c r="AE525" i="7"/>
  <c r="AH525" i="7"/>
  <c r="AI525" i="7"/>
  <c r="AK525" i="7" s="1"/>
  <c r="AL525" i="7" s="1"/>
  <c r="AM525" i="7" s="1"/>
  <c r="AD525" i="7"/>
  <c r="AG525" i="7"/>
  <c r="AF525" i="7"/>
  <c r="AF503" i="7"/>
  <c r="AD503" i="7"/>
  <c r="AI503" i="7"/>
  <c r="AK503" i="7" s="1"/>
  <c r="AL503" i="7" s="1"/>
  <c r="AM503" i="7" s="1"/>
  <c r="AH503" i="7"/>
  <c r="AE503" i="7"/>
  <c r="AG503" i="7"/>
  <c r="AF534" i="7"/>
  <c r="AI534" i="7"/>
  <c r="AK534" i="7" s="1"/>
  <c r="AL534" i="7" s="1"/>
  <c r="AM534" i="7" s="1"/>
  <c r="AH534" i="7"/>
  <c r="AD534" i="7"/>
  <c r="AE534" i="7"/>
  <c r="AG534" i="7"/>
  <c r="AG475" i="7"/>
  <c r="AI475" i="7"/>
  <c r="AK475" i="7" s="1"/>
  <c r="AL475" i="7" s="1"/>
  <c r="AM475" i="7" s="1"/>
  <c r="AH475" i="7"/>
  <c r="AD475" i="7"/>
  <c r="AE475" i="7"/>
  <c r="AF475" i="7"/>
  <c r="AE549" i="7"/>
  <c r="AF549" i="7"/>
  <c r="AH549" i="7"/>
  <c r="AD549" i="7"/>
  <c r="AI549" i="7"/>
  <c r="AK549" i="7" s="1"/>
  <c r="AL549" i="7" s="1"/>
  <c r="AM549" i="7" s="1"/>
  <c r="AG549" i="7"/>
  <c r="AE464" i="7"/>
  <c r="AD464" i="7"/>
  <c r="AH464" i="7"/>
  <c r="AG464" i="7"/>
  <c r="AF464" i="7"/>
  <c r="AI464" i="7"/>
  <c r="AK464" i="7" s="1"/>
  <c r="AL464" i="7" s="1"/>
  <c r="AM464" i="7" s="1"/>
  <c r="AE539" i="7"/>
  <c r="AH539" i="7"/>
  <c r="AI539" i="7"/>
  <c r="AK539" i="7" s="1"/>
  <c r="AL539" i="7" s="1"/>
  <c r="AM539" i="7" s="1"/>
  <c r="AG539" i="7"/>
  <c r="AF539" i="7"/>
  <c r="AD539" i="7"/>
  <c r="AE541" i="7"/>
  <c r="AH541" i="7"/>
  <c r="AD541" i="7"/>
  <c r="AF541" i="7"/>
  <c r="AI541" i="7"/>
  <c r="AK541" i="7" s="1"/>
  <c r="AL541" i="7" s="1"/>
  <c r="AM541" i="7" s="1"/>
  <c r="AG541" i="7"/>
  <c r="AE483" i="7"/>
  <c r="AI483" i="7"/>
  <c r="AK483" i="7" s="1"/>
  <c r="AL483" i="7" s="1"/>
  <c r="AM483" i="7" s="1"/>
  <c r="AF483" i="7"/>
  <c r="AH483" i="7"/>
  <c r="AG483" i="7"/>
  <c r="AD483" i="7"/>
  <c r="AG538" i="7"/>
  <c r="AH538" i="7"/>
  <c r="AF538" i="7"/>
  <c r="AI538" i="7"/>
  <c r="AK538" i="7" s="1"/>
  <c r="AL538" i="7" s="1"/>
  <c r="AM538" i="7" s="1"/>
  <c r="AE538" i="7"/>
  <c r="AD538" i="7"/>
  <c r="AH526" i="7"/>
  <c r="AG526" i="7"/>
  <c r="AD526" i="7"/>
  <c r="AF526" i="7"/>
  <c r="AI526" i="7"/>
  <c r="AK526" i="7" s="1"/>
  <c r="AL526" i="7" s="1"/>
  <c r="AM526" i="7" s="1"/>
  <c r="AE526" i="7"/>
  <c r="AE485" i="7"/>
  <c r="AG485" i="7"/>
  <c r="AF485" i="7"/>
  <c r="AH485" i="7"/>
  <c r="AD485" i="7"/>
  <c r="AI485" i="7"/>
  <c r="AK485" i="7" s="1"/>
  <c r="AL485" i="7" s="1"/>
  <c r="AM485" i="7" s="1"/>
  <c r="AI491" i="7"/>
  <c r="AK491" i="7" s="1"/>
  <c r="AL491" i="7" s="1"/>
  <c r="AM491" i="7" s="1"/>
  <c r="AH491" i="7"/>
  <c r="AG491" i="7"/>
  <c r="AF491" i="7"/>
  <c r="AE491" i="7"/>
  <c r="AD491" i="7"/>
  <c r="AF537" i="7"/>
  <c r="AI537" i="7"/>
  <c r="AK537" i="7" s="1"/>
  <c r="AL537" i="7" s="1"/>
  <c r="AM537" i="7" s="1"/>
  <c r="AG537" i="7"/>
  <c r="AH537" i="7"/>
  <c r="AD537" i="7"/>
  <c r="AE537" i="7"/>
  <c r="AE515" i="7"/>
  <c r="AI515" i="7"/>
  <c r="AK515" i="7" s="1"/>
  <c r="AL515" i="7" s="1"/>
  <c r="AM515" i="7" s="1"/>
  <c r="AF515" i="7"/>
  <c r="AG515" i="7"/>
  <c r="AH515" i="7"/>
  <c r="AD515" i="7"/>
  <c r="AF501" i="7"/>
  <c r="AD501" i="7"/>
  <c r="AE501" i="7"/>
  <c r="AH501" i="7"/>
  <c r="AI501" i="7"/>
  <c r="AK501" i="7" s="1"/>
  <c r="AL501" i="7" s="1"/>
  <c r="AM501" i="7" s="1"/>
  <c r="AG501" i="7"/>
  <c r="AE505" i="7"/>
  <c r="AI505" i="7"/>
  <c r="AK505" i="7" s="1"/>
  <c r="AL505" i="7" s="1"/>
  <c r="AM505" i="7" s="1"/>
  <c r="AH505" i="7"/>
  <c r="AD505" i="7"/>
  <c r="AF505" i="7"/>
  <c r="AG505" i="7"/>
  <c r="AE527" i="7"/>
  <c r="AG527" i="7"/>
  <c r="AF527" i="7"/>
  <c r="AD527" i="7"/>
  <c r="AH527" i="7"/>
  <c r="AI527" i="7"/>
  <c r="AK527" i="7" s="1"/>
  <c r="AL527" i="7" s="1"/>
  <c r="AM527" i="7" s="1"/>
  <c r="AG533" i="7"/>
  <c r="AH533" i="7"/>
  <c r="AD533" i="7"/>
  <c r="AF533" i="7"/>
  <c r="AE533" i="7"/>
  <c r="AI533" i="7"/>
  <c r="AK533" i="7" s="1"/>
  <c r="AL533" i="7" s="1"/>
  <c r="AM533" i="7" s="1"/>
  <c r="AD536" i="7"/>
  <c r="AH536" i="7"/>
  <c r="AI536" i="7"/>
  <c r="AK536" i="7" s="1"/>
  <c r="AL536" i="7" s="1"/>
  <c r="AM536" i="7" s="1"/>
  <c r="AE536" i="7"/>
  <c r="AF536" i="7"/>
  <c r="AG536" i="7"/>
  <c r="AH467" i="7"/>
  <c r="AE467" i="7"/>
  <c r="AG467" i="7"/>
  <c r="AF467" i="7"/>
  <c r="AD467" i="7"/>
  <c r="AI467" i="7"/>
  <c r="AK467" i="7" s="1"/>
  <c r="AL467" i="7" s="1"/>
  <c r="AM467" i="7" s="1"/>
  <c r="AI528" i="7"/>
  <c r="AK528" i="7" s="1"/>
  <c r="AL528" i="7" s="1"/>
  <c r="AM528" i="7" s="1"/>
  <c r="AG528" i="7"/>
  <c r="AE528" i="7"/>
  <c r="AD528" i="7"/>
  <c r="AH528" i="7"/>
  <c r="AF528" i="7"/>
  <c r="AI499" i="7"/>
  <c r="AK499" i="7" s="1"/>
  <c r="AL499" i="7" s="1"/>
  <c r="AM499" i="7" s="1"/>
  <c r="AD499" i="7"/>
  <c r="AG499" i="7"/>
  <c r="AF499" i="7"/>
  <c r="AE499" i="7"/>
  <c r="AH499" i="7"/>
  <c r="AD529" i="7"/>
  <c r="AE529" i="7"/>
  <c r="AG529" i="7"/>
  <c r="AF529" i="7"/>
  <c r="AH529" i="7"/>
  <c r="AI529" i="7"/>
  <c r="AK529" i="7" s="1"/>
  <c r="AL529" i="7" s="1"/>
  <c r="AM529" i="7" s="1"/>
  <c r="AE455" i="7"/>
  <c r="AG455" i="7"/>
  <c r="AH455" i="7"/>
  <c r="AF455" i="7"/>
  <c r="AI455" i="7"/>
  <c r="AK455" i="7" s="1"/>
  <c r="AL455" i="7" s="1"/>
  <c r="AM455" i="7" s="1"/>
  <c r="AD455" i="7"/>
  <c r="AG497" i="7"/>
  <c r="AF497" i="7"/>
  <c r="AH497" i="7"/>
  <c r="AE497" i="7"/>
  <c r="AI497" i="7"/>
  <c r="AK497" i="7" s="1"/>
  <c r="AL497" i="7" s="1"/>
  <c r="AM497" i="7" s="1"/>
  <c r="AD497" i="7"/>
  <c r="AG490" i="7"/>
  <c r="AI490" i="7"/>
  <c r="AK490" i="7" s="1"/>
  <c r="AL490" i="7" s="1"/>
  <c r="AM490" i="7" s="1"/>
  <c r="AF490" i="7"/>
  <c r="AE490" i="7"/>
  <c r="AH490" i="7"/>
  <c r="AD490" i="7"/>
  <c r="AE542" i="7"/>
  <c r="AG542" i="7"/>
  <c r="AD542" i="7"/>
  <c r="AI542" i="7"/>
  <c r="AK542" i="7" s="1"/>
  <c r="AL542" i="7" s="1"/>
  <c r="AM542" i="7" s="1"/>
  <c r="AH542" i="7"/>
  <c r="AF542" i="7"/>
  <c r="AE506" i="7"/>
  <c r="AD506" i="7"/>
  <c r="AI506" i="7"/>
  <c r="AK506" i="7" s="1"/>
  <c r="AL506" i="7" s="1"/>
  <c r="AM506" i="7" s="1"/>
  <c r="AG506" i="7"/>
  <c r="AF506" i="7"/>
  <c r="AH506" i="7"/>
  <c r="AH457" i="7"/>
  <c r="AF457" i="7"/>
  <c r="AD457" i="7"/>
  <c r="AG457" i="7"/>
  <c r="AI457" i="7"/>
  <c r="AK457" i="7" s="1"/>
  <c r="AL457" i="7" s="1"/>
  <c r="AM457" i="7" s="1"/>
  <c r="AE457" i="7"/>
  <c r="AD468" i="7"/>
  <c r="AF468" i="7"/>
  <c r="AH468" i="7"/>
  <c r="AG468" i="7"/>
  <c r="AE468" i="7"/>
  <c r="AI468" i="7"/>
  <c r="AK468" i="7" s="1"/>
  <c r="AL468" i="7" s="1"/>
  <c r="AM468" i="7" s="1"/>
  <c r="AG452" i="7"/>
  <c r="AD452" i="7"/>
  <c r="AE452" i="7"/>
  <c r="AF452" i="7"/>
  <c r="AI452" i="7"/>
  <c r="AK452" i="7" s="1"/>
  <c r="AL452" i="7" s="1"/>
  <c r="AM452" i="7" s="1"/>
  <c r="AH452" i="7"/>
  <c r="AG500" i="7"/>
  <c r="AE500" i="7"/>
  <c r="AF500" i="7"/>
  <c r="AI500" i="7"/>
  <c r="AK500" i="7" s="1"/>
  <c r="AL500" i="7" s="1"/>
  <c r="AM500" i="7" s="1"/>
  <c r="AH500" i="7"/>
  <c r="AD500" i="7"/>
  <c r="AG535" i="7"/>
  <c r="AE535" i="7"/>
  <c r="AI535" i="7"/>
  <c r="AK535" i="7" s="1"/>
  <c r="AL535" i="7" s="1"/>
  <c r="AM535" i="7" s="1"/>
  <c r="AD535" i="7"/>
  <c r="AF535" i="7"/>
  <c r="AH535" i="7"/>
  <c r="AF492" i="7"/>
  <c r="AI492" i="7"/>
  <c r="AK492" i="7" s="1"/>
  <c r="AL492" i="7" s="1"/>
  <c r="AM492" i="7" s="1"/>
  <c r="AH492" i="7"/>
  <c r="AG492" i="7"/>
  <c r="AE492" i="7"/>
  <c r="AD492" i="7"/>
  <c r="AH510" i="7"/>
  <c r="AE510" i="7"/>
  <c r="AD510" i="7"/>
  <c r="AF510" i="7"/>
  <c r="AG510" i="7"/>
  <c r="AI510" i="7"/>
  <c r="AK510" i="7" s="1"/>
  <c r="AL510" i="7" s="1"/>
  <c r="AM510" i="7" s="1"/>
  <c r="AD484" i="7"/>
  <c r="AE484" i="7"/>
  <c r="AH484" i="7"/>
  <c r="AF484" i="7"/>
  <c r="AI484" i="7"/>
  <c r="AK484" i="7" s="1"/>
  <c r="AL484" i="7" s="1"/>
  <c r="AM484" i="7" s="1"/>
  <c r="AG484" i="7"/>
  <c r="AF496" i="7"/>
  <c r="AE496" i="7"/>
  <c r="AG496" i="7"/>
  <c r="AD496" i="7"/>
  <c r="AH496" i="7"/>
  <c r="AI496" i="7"/>
  <c r="AK496" i="7" s="1"/>
  <c r="AL496" i="7" s="1"/>
  <c r="AM496" i="7" s="1"/>
  <c r="AG478" i="7"/>
  <c r="AI478" i="7"/>
  <c r="AK478" i="7" s="1"/>
  <c r="AL478" i="7" s="1"/>
  <c r="AM478" i="7" s="1"/>
  <c r="AF478" i="7"/>
  <c r="AH478" i="7"/>
  <c r="AD478" i="7"/>
  <c r="AE478" i="7"/>
  <c r="AD514" i="7"/>
  <c r="AE514" i="7"/>
  <c r="AH514" i="7"/>
  <c r="AF514" i="7"/>
  <c r="AG514" i="7"/>
  <c r="AI514" i="7"/>
  <c r="AK514" i="7" s="1"/>
  <c r="AL514" i="7" s="1"/>
  <c r="AM514" i="7" s="1"/>
  <c r="AI547" i="7"/>
  <c r="AK547" i="7" s="1"/>
  <c r="AL547" i="7" s="1"/>
  <c r="AM547" i="7" s="1"/>
  <c r="AE547" i="7"/>
  <c r="AD547" i="7"/>
  <c r="AH547" i="7"/>
  <c r="AF547" i="7"/>
  <c r="AG547" i="7"/>
  <c r="AH459" i="7"/>
  <c r="AF459" i="7"/>
  <c r="AE459" i="7"/>
  <c r="AG459" i="7"/>
  <c r="AD459" i="7"/>
  <c r="AI459" i="7"/>
  <c r="AK459" i="7" s="1"/>
  <c r="AL459" i="7" s="1"/>
  <c r="AM459" i="7" s="1"/>
  <c r="AH511" i="7"/>
  <c r="AF511" i="7"/>
  <c r="AI511" i="7"/>
  <c r="AK511" i="7" s="1"/>
  <c r="AL511" i="7" s="1"/>
  <c r="AM511" i="7" s="1"/>
  <c r="AE511" i="7"/>
  <c r="AG511" i="7"/>
  <c r="AD511" i="7"/>
  <c r="AI550" i="7"/>
  <c r="AK550" i="7" s="1"/>
  <c r="AL550" i="7" s="1"/>
  <c r="AM550" i="7" s="1"/>
  <c r="AE550" i="7"/>
  <c r="AD550" i="7"/>
  <c r="AF550" i="7"/>
  <c r="AH550" i="7"/>
  <c r="AG550" i="7"/>
  <c r="AG513" i="7"/>
  <c r="AD513" i="7"/>
  <c r="AE513" i="7"/>
  <c r="AI513" i="7"/>
  <c r="AK513" i="7" s="1"/>
  <c r="AL513" i="7" s="1"/>
  <c r="AM513" i="7" s="1"/>
  <c r="AF513" i="7"/>
  <c r="AH513" i="7"/>
  <c r="AI516" i="7"/>
  <c r="AK516" i="7" s="1"/>
  <c r="AL516" i="7" s="1"/>
  <c r="AM516" i="7" s="1"/>
  <c r="AF516" i="7"/>
  <c r="AD516" i="7"/>
  <c r="AE516" i="7"/>
  <c r="AG516" i="7"/>
  <c r="AH516" i="7"/>
  <c r="AG487" i="7"/>
  <c r="AH487" i="7"/>
  <c r="AF487" i="7"/>
  <c r="AI487" i="7"/>
  <c r="AK487" i="7" s="1"/>
  <c r="AL487" i="7" s="1"/>
  <c r="AM487" i="7" s="1"/>
  <c r="AD487" i="7"/>
  <c r="AE487" i="7"/>
  <c r="AE548" i="7"/>
  <c r="AI548" i="7"/>
  <c r="AK548" i="7" s="1"/>
  <c r="AL548" i="7" s="1"/>
  <c r="AM548" i="7" s="1"/>
  <c r="AD548" i="7"/>
  <c r="AH548" i="7"/>
  <c r="AG548" i="7"/>
  <c r="AF548" i="7"/>
  <c r="AE479" i="7"/>
  <c r="AH479" i="7"/>
  <c r="AG479" i="7"/>
  <c r="AF479" i="7"/>
  <c r="AD479" i="7"/>
  <c r="AI479" i="7"/>
  <c r="AK479" i="7" s="1"/>
  <c r="AL479" i="7" s="1"/>
  <c r="AM479" i="7" s="1"/>
  <c r="AG493" i="7"/>
  <c r="AH493" i="7"/>
  <c r="AE493" i="7"/>
  <c r="AD493" i="7"/>
  <c r="AI493" i="7"/>
  <c r="AK493" i="7" s="1"/>
  <c r="AL493" i="7" s="1"/>
  <c r="AM493" i="7" s="1"/>
  <c r="AF493" i="7"/>
  <c r="AG543" i="7"/>
  <c r="AI543" i="7"/>
  <c r="AK543" i="7" s="1"/>
  <c r="AL543" i="7" s="1"/>
  <c r="AM543" i="7" s="1"/>
  <c r="AD543" i="7"/>
  <c r="AE543" i="7"/>
  <c r="AF543" i="7"/>
  <c r="AH543" i="7"/>
  <c r="AG486" i="7"/>
  <c r="AH486" i="7"/>
  <c r="AI486" i="7"/>
  <c r="AK486" i="7" s="1"/>
  <c r="AL486" i="7" s="1"/>
  <c r="AM486" i="7" s="1"/>
  <c r="AD486" i="7"/>
  <c r="AE486" i="7"/>
  <c r="AF486" i="7"/>
  <c r="AI518" i="7"/>
  <c r="AK518" i="7" s="1"/>
  <c r="AL518" i="7" s="1"/>
  <c r="AM518" i="7" s="1"/>
  <c r="AG518" i="7"/>
  <c r="AF518" i="7"/>
  <c r="AD518" i="7"/>
  <c r="AE518" i="7"/>
  <c r="AH518" i="7"/>
  <c r="AE545" i="7"/>
  <c r="AI545" i="7"/>
  <c r="AK545" i="7" s="1"/>
  <c r="AL545" i="7" s="1"/>
  <c r="AM545" i="7" s="1"/>
  <c r="AH545" i="7"/>
  <c r="AD545" i="7"/>
  <c r="AG545" i="7"/>
  <c r="AF545" i="7"/>
  <c r="AF546" i="7"/>
  <c r="AI546" i="7"/>
  <c r="AK546" i="7" s="1"/>
  <c r="AL546" i="7" s="1"/>
  <c r="AM546" i="7" s="1"/>
  <c r="AG546" i="7"/>
  <c r="AE546" i="7"/>
  <c r="AD546" i="7"/>
  <c r="AH546" i="7"/>
  <c r="AG532" i="7"/>
  <c r="AD532" i="7"/>
  <c r="AE532" i="7"/>
  <c r="AH532" i="7"/>
  <c r="AI532" i="7"/>
  <c r="AK532" i="7" s="1"/>
  <c r="AL532" i="7" s="1"/>
  <c r="AM532" i="7" s="1"/>
  <c r="AF532" i="7"/>
  <c r="AI470" i="7"/>
  <c r="AK470" i="7" s="1"/>
  <c r="AL470" i="7" s="1"/>
  <c r="AM470" i="7" s="1"/>
  <c r="AD470" i="7"/>
  <c r="AF470" i="7"/>
  <c r="AG470" i="7"/>
  <c r="AH470" i="7"/>
  <c r="AE470" i="7"/>
  <c r="AE531" i="7"/>
  <c r="AD531" i="7"/>
  <c r="AI531" i="7"/>
  <c r="AK531" i="7" s="1"/>
  <c r="AL531" i="7" s="1"/>
  <c r="AM531" i="7" s="1"/>
  <c r="AH531" i="7"/>
  <c r="AG531" i="7"/>
  <c r="AF531" i="7"/>
  <c r="AG504" i="7"/>
  <c r="AH504" i="7"/>
  <c r="AI504" i="7"/>
  <c r="AK504" i="7" s="1"/>
  <c r="AL504" i="7" s="1"/>
  <c r="AM504" i="7" s="1"/>
  <c r="AD504" i="7"/>
  <c r="AE504" i="7"/>
  <c r="AF504" i="7"/>
  <c r="AH456" i="7"/>
  <c r="AD456" i="7"/>
  <c r="AG456" i="7"/>
  <c r="AF456" i="7"/>
  <c r="AE456" i="7"/>
  <c r="AI456" i="7"/>
  <c r="AK456" i="7" s="1"/>
  <c r="AL456" i="7" s="1"/>
  <c r="AM456" i="7" s="1"/>
  <c r="AF520" i="7"/>
  <c r="AI520" i="7"/>
  <c r="AK520" i="7" s="1"/>
  <c r="AL520" i="7" s="1"/>
  <c r="AM520" i="7" s="1"/>
  <c r="AD520" i="7"/>
  <c r="AG520" i="7"/>
  <c r="AH520" i="7"/>
  <c r="AE520" i="7"/>
  <c r="AI471" i="7"/>
  <c r="AK471" i="7" s="1"/>
  <c r="AL471" i="7" s="1"/>
  <c r="AM471" i="7" s="1"/>
  <c r="AF471" i="7"/>
  <c r="AG471" i="7"/>
  <c r="AE471" i="7"/>
  <c r="AH471" i="7"/>
  <c r="AD471" i="7"/>
  <c r="AG480" i="7"/>
  <c r="AH480" i="7"/>
  <c r="AD480" i="7"/>
  <c r="AF480" i="7"/>
  <c r="AI480" i="7"/>
  <c r="AK480" i="7" s="1"/>
  <c r="AL480" i="7" s="1"/>
  <c r="AM480" i="7" s="1"/>
  <c r="AE480" i="7"/>
  <c r="AF495" i="7"/>
  <c r="AG495" i="7"/>
  <c r="AE495" i="7"/>
  <c r="AD495" i="7"/>
  <c r="AI495" i="7"/>
  <c r="AK495" i="7" s="1"/>
  <c r="AL495" i="7" s="1"/>
  <c r="AM495" i="7" s="1"/>
  <c r="AH495" i="7"/>
  <c r="AI462" i="7"/>
  <c r="AK462" i="7" s="1"/>
  <c r="AL462" i="7" s="1"/>
  <c r="AM462" i="7" s="1"/>
  <c r="AE462" i="7"/>
  <c r="AF462" i="7"/>
  <c r="AD462" i="7"/>
  <c r="AH462" i="7"/>
  <c r="AG462" i="7"/>
  <c r="AD523" i="7"/>
  <c r="AI523" i="7"/>
  <c r="AK523" i="7" s="1"/>
  <c r="AL523" i="7" s="1"/>
  <c r="AM523" i="7" s="1"/>
  <c r="AE523" i="7"/>
  <c r="AG523" i="7"/>
  <c r="AH523" i="7"/>
  <c r="AF523" i="7"/>
  <c r="AI477" i="7"/>
  <c r="AK477" i="7" s="1"/>
  <c r="AL477" i="7" s="1"/>
  <c r="AM477" i="7" s="1"/>
  <c r="AH477" i="7"/>
  <c r="AE477" i="7"/>
  <c r="AF477" i="7"/>
  <c r="AG477" i="7"/>
  <c r="AD477" i="7"/>
  <c r="AG508" i="7"/>
  <c r="AF508" i="7"/>
  <c r="AH508" i="7"/>
  <c r="AI508" i="7"/>
  <c r="AK508" i="7" s="1"/>
  <c r="AL508" i="7" s="1"/>
  <c r="AM508" i="7" s="1"/>
  <c r="AD508" i="7"/>
  <c r="AE508" i="7"/>
  <c r="AF458" i="7"/>
  <c r="AG458" i="7"/>
  <c r="AI458" i="7"/>
  <c r="AK458" i="7" s="1"/>
  <c r="AL458" i="7" s="1"/>
  <c r="AM458" i="7" s="1"/>
  <c r="AE458" i="7"/>
  <c r="AD458" i="7"/>
  <c r="AH458" i="7"/>
  <c r="AD461" i="7"/>
  <c r="AI461" i="7"/>
  <c r="AK461" i="7" s="1"/>
  <c r="AL461" i="7" s="1"/>
  <c r="AM461" i="7" s="1"/>
  <c r="AE461" i="7"/>
  <c r="AG461" i="7"/>
  <c r="AH461" i="7"/>
  <c r="AF461" i="7"/>
  <c r="AD509" i="7"/>
  <c r="AG509" i="7"/>
  <c r="AE509" i="7"/>
  <c r="AF509" i="7"/>
  <c r="AH509" i="7"/>
  <c r="AI509" i="7"/>
  <c r="AK509" i="7" s="1"/>
  <c r="AL509" i="7" s="1"/>
  <c r="AM509" i="7" s="1"/>
  <c r="AD517" i="7"/>
  <c r="AH517" i="7"/>
  <c r="AF517" i="7"/>
  <c r="AE517" i="7"/>
  <c r="AG517" i="7"/>
  <c r="AI517" i="7"/>
  <c r="AK517" i="7" s="1"/>
  <c r="AL517" i="7" s="1"/>
  <c r="AM517" i="7" s="1"/>
  <c r="AF519" i="7"/>
  <c r="AE519" i="7"/>
  <c r="AD519" i="7"/>
  <c r="AG519" i="7"/>
  <c r="AH519" i="7"/>
  <c r="AI519" i="7"/>
  <c r="AK519" i="7" s="1"/>
  <c r="AL519" i="7" s="1"/>
  <c r="AM519" i="7" s="1"/>
  <c r="AD473" i="7"/>
  <c r="AH473" i="7"/>
  <c r="AF473" i="7"/>
  <c r="AE473" i="7"/>
  <c r="AG473" i="7"/>
  <c r="AI473" i="7"/>
  <c r="AK473" i="7" s="1"/>
  <c r="AL473" i="7" s="1"/>
  <c r="AM473" i="7" s="1"/>
  <c r="AG481" i="7"/>
  <c r="AE481" i="7"/>
  <c r="AF481" i="7"/>
  <c r="AH481" i="7"/>
  <c r="AI481" i="7"/>
  <c r="AK481" i="7" s="1"/>
  <c r="AL481" i="7" s="1"/>
  <c r="AM481" i="7" s="1"/>
  <c r="AD481" i="7"/>
  <c r="AF466" i="7"/>
  <c r="AG466" i="7"/>
  <c r="AE466" i="7"/>
  <c r="AD466" i="7"/>
  <c r="AI466" i="7"/>
  <c r="AK466" i="7" s="1"/>
  <c r="AL466" i="7" s="1"/>
  <c r="AM466" i="7" s="1"/>
  <c r="AH466" i="7"/>
  <c r="AE482" i="7"/>
  <c r="AI482" i="7"/>
  <c r="AK482" i="7" s="1"/>
  <c r="AL482" i="7" s="1"/>
  <c r="AM482" i="7" s="1"/>
  <c r="AH482" i="7"/>
  <c r="AD482" i="7"/>
  <c r="AG482" i="7"/>
  <c r="AF482" i="7"/>
  <c r="AD472" i="7"/>
  <c r="AF472" i="7"/>
  <c r="AI472" i="7"/>
  <c r="AK472" i="7" s="1"/>
  <c r="AL472" i="7" s="1"/>
  <c r="AM472" i="7" s="1"/>
  <c r="AE472" i="7"/>
  <c r="AG472" i="7"/>
  <c r="AH472" i="7"/>
  <c r="AD530" i="7"/>
  <c r="AH530" i="7"/>
  <c r="AG530" i="7"/>
  <c r="AE530" i="7"/>
  <c r="AF530" i="7"/>
  <c r="AI530" i="7"/>
  <c r="AK530" i="7" s="1"/>
  <c r="AL530" i="7" s="1"/>
  <c r="AM530" i="7" s="1"/>
  <c r="AG453" i="7"/>
  <c r="AD453" i="7"/>
  <c r="AH453" i="7"/>
  <c r="AI453" i="7"/>
  <c r="AK453" i="7" s="1"/>
  <c r="AL453" i="7" s="1"/>
  <c r="AM453" i="7" s="1"/>
  <c r="AF453" i="7"/>
  <c r="AE453" i="7"/>
  <c r="AI507" i="7"/>
  <c r="AK507" i="7" s="1"/>
  <c r="AL507" i="7" s="1"/>
  <c r="AM507" i="7" s="1"/>
  <c r="AG507" i="7"/>
  <c r="AE507" i="7"/>
  <c r="AD507" i="7"/>
  <c r="AH507" i="7"/>
  <c r="AF507" i="7"/>
  <c r="AI522" i="7"/>
  <c r="AK522" i="7" s="1"/>
  <c r="AL522" i="7" s="1"/>
  <c r="AM522" i="7" s="1"/>
  <c r="AD522" i="7"/>
  <c r="AH522" i="7"/>
  <c r="AE522" i="7"/>
  <c r="AF522" i="7"/>
  <c r="AG522" i="7"/>
  <c r="AI502" i="7"/>
  <c r="AK502" i="7" s="1"/>
  <c r="AL502" i="7" s="1"/>
  <c r="AM502" i="7" s="1"/>
  <c r="AG502" i="7"/>
  <c r="AF502" i="7"/>
  <c r="AH502" i="7"/>
  <c r="AE502" i="7"/>
  <c r="AD502" i="7"/>
  <c r="AD494" i="7"/>
  <c r="AG494" i="7"/>
  <c r="AH494" i="7"/>
  <c r="AI494" i="7"/>
  <c r="AK494" i="7" s="1"/>
  <c r="AL494" i="7" s="1"/>
  <c r="AM494" i="7" s="1"/>
  <c r="AE494" i="7"/>
  <c r="AF494" i="7"/>
  <c r="AI460" i="7"/>
  <c r="AK460" i="7" s="1"/>
  <c r="AL460" i="7" s="1"/>
  <c r="AM460" i="7" s="1"/>
  <c r="AD460" i="7"/>
  <c r="AH460" i="7"/>
  <c r="AG460" i="7"/>
  <c r="AE460" i="7"/>
  <c r="AF460" i="7"/>
  <c r="AD474" i="7"/>
  <c r="AI474" i="7"/>
  <c r="AK474" i="7" s="1"/>
  <c r="AL474" i="7" s="1"/>
  <c r="AM474" i="7" s="1"/>
  <c r="AH474" i="7"/>
  <c r="AE474" i="7"/>
  <c r="AG474" i="7"/>
  <c r="AF474" i="7"/>
  <c r="AG489" i="7"/>
  <c r="AE489" i="7"/>
  <c r="AD489" i="7"/>
  <c r="AF489" i="7"/>
  <c r="AI489" i="7"/>
  <c r="AK489" i="7" s="1"/>
  <c r="AL489" i="7" s="1"/>
  <c r="AM489" i="7" s="1"/>
  <c r="AH489" i="7"/>
  <c r="AE463" i="7"/>
  <c r="AF463" i="7"/>
  <c r="AG463" i="7"/>
  <c r="AI463" i="7"/>
  <c r="AK463" i="7" s="1"/>
  <c r="AL463" i="7" s="1"/>
  <c r="AM463" i="7" s="1"/>
  <c r="AH463" i="7"/>
  <c r="AD463" i="7"/>
  <c r="AF488" i="7"/>
  <c r="AG488" i="7"/>
  <c r="AD488" i="7"/>
  <c r="AE488" i="7"/>
  <c r="AH488" i="7"/>
  <c r="AI488" i="7"/>
  <c r="AK488" i="7" s="1"/>
  <c r="AL488" i="7" s="1"/>
  <c r="AM488" i="7" s="1"/>
  <c r="AE544" i="7"/>
  <c r="AG544" i="7"/>
  <c r="AD544" i="7"/>
  <c r="AI544" i="7"/>
  <c r="AK544" i="7" s="1"/>
  <c r="AL544" i="7" s="1"/>
  <c r="AM544" i="7" s="1"/>
  <c r="AH544" i="7"/>
  <c r="AF544" i="7"/>
  <c r="AE512" i="7"/>
  <c r="AD512" i="7"/>
  <c r="AH512" i="7"/>
  <c r="AF512" i="7"/>
  <c r="AG512" i="7"/>
  <c r="AI512" i="7"/>
  <c r="AK512" i="7" s="1"/>
  <c r="AL512" i="7" s="1"/>
  <c r="AM512" i="7" s="1"/>
  <c r="AE465" i="7"/>
  <c r="AF465" i="7"/>
  <c r="AI465" i="7"/>
  <c r="AK465" i="7" s="1"/>
  <c r="AL465" i="7" s="1"/>
  <c r="AM465" i="7" s="1"/>
  <c r="AG465" i="7"/>
  <c r="AH465" i="7"/>
  <c r="AD465" i="7"/>
  <c r="D2" i="3" l="1"/>
  <c r="C7" i="3"/>
  <c r="C9" i="3"/>
  <c r="B93" i="3" l="1"/>
  <c r="B94" i="3" s="1"/>
  <c r="B91" i="3"/>
  <c r="B92" i="3" s="1"/>
  <c r="B89" i="3"/>
  <c r="B90" i="3" s="1"/>
  <c r="B87" i="3"/>
  <c r="B88" i="3" s="1"/>
  <c r="B86" i="3"/>
  <c r="B85" i="3"/>
  <c r="B84" i="3"/>
  <c r="B82" i="3"/>
  <c r="B83" i="3" s="1"/>
  <c r="B81" i="3"/>
  <c r="B79" i="3"/>
  <c r="B80" i="3" s="1"/>
  <c r="B77" i="3"/>
  <c r="B78" i="3" s="1"/>
  <c r="B75" i="3"/>
  <c r="B76" i="3" s="1"/>
  <c r="B73" i="3"/>
  <c r="B74" i="3" s="1"/>
  <c r="B71" i="3"/>
  <c r="B72" i="3" s="1"/>
  <c r="B70" i="3"/>
  <c r="B68" i="3"/>
  <c r="B69" i="3" s="1"/>
  <c r="B67" i="3"/>
  <c r="B66" i="3"/>
  <c r="B63" i="3"/>
  <c r="B61" i="3"/>
  <c r="C24" i="3"/>
  <c r="B60" i="3"/>
  <c r="C20" i="3"/>
  <c r="C19" i="3"/>
  <c r="C18" i="3"/>
  <c r="C17" i="3"/>
  <c r="C13" i="3"/>
</calcChain>
</file>

<file path=xl/sharedStrings.xml><?xml version="1.0" encoding="utf-8"?>
<sst xmlns="http://schemas.openxmlformats.org/spreadsheetml/2006/main" count="194" uniqueCount="164">
  <si>
    <t>Regulatory Guidance</t>
  </si>
  <si>
    <t>OEPA</t>
  </si>
  <si>
    <t>Storage Sizing</t>
  </si>
  <si>
    <t>-</t>
  </si>
  <si>
    <t>Spillway Design Storm Event</t>
  </si>
  <si>
    <t>10-yr, 24-hr</t>
  </si>
  <si>
    <t>Max. Contributing Drainage Area</t>
  </si>
  <si>
    <t>Geometry</t>
  </si>
  <si>
    <t>Recommended L:W Ratio</t>
  </si>
  <si>
    <t>Min. L:W Ratio</t>
  </si>
  <si>
    <t>Min. Side Slopes H:V</t>
  </si>
  <si>
    <t>Max. Dead Storage Depth</t>
  </si>
  <si>
    <t>Spillway &amp; Surface Skimmer</t>
  </si>
  <si>
    <t>Freeboard above spillway flow</t>
  </si>
  <si>
    <t>Min. Detention Time</t>
  </si>
  <si>
    <t>hrs</t>
  </si>
  <si>
    <t>Max. Detention Time</t>
  </si>
  <si>
    <t>Maintenance Requirements</t>
  </si>
  <si>
    <t>Maintenance Required When:</t>
  </si>
  <si>
    <t>Sediment Reaches 1/2 Depth of Basin</t>
  </si>
  <si>
    <t>Other Notes</t>
  </si>
  <si>
    <t>Reference</t>
  </si>
  <si>
    <t>Ohio Rainwater and Land Development Manual</t>
  </si>
  <si>
    <t>Manual</t>
  </si>
  <si>
    <t>Regulatory</t>
  </si>
  <si>
    <t>2-Yr, 24-Hr</t>
  </si>
  <si>
    <t>U.S.</t>
  </si>
  <si>
    <t>SI</t>
  </si>
  <si>
    <t>freeboard</t>
  </si>
  <si>
    <t>storage depth</t>
  </si>
  <si>
    <t>spillway height</t>
  </si>
  <si>
    <t>spillway length</t>
  </si>
  <si>
    <t>top width</t>
  </si>
  <si>
    <t>free vol</t>
  </si>
  <si>
    <t>live storage</t>
  </si>
  <si>
    <t>dead storage</t>
  </si>
  <si>
    <t>bottom width</t>
  </si>
  <si>
    <t>spillway</t>
  </si>
  <si>
    <t>live stage</t>
  </si>
  <si>
    <t>dead stage</t>
  </si>
  <si>
    <t>H:V</t>
  </si>
  <si>
    <t>top length</t>
  </si>
  <si>
    <t>bay length</t>
  </si>
  <si>
    <t>bottom length</t>
  </si>
  <si>
    <t>baffle height</t>
  </si>
  <si>
    <t>Min. Sediment Storage Volume Requirement</t>
  </si>
  <si>
    <t>for disturbed drainage area</t>
  </si>
  <si>
    <t>TAB</t>
  </si>
  <si>
    <t>LAST PUBLISHED</t>
  </si>
  <si>
    <t>Introduction</t>
  </si>
  <si>
    <t>VERSION ID</t>
  </si>
  <si>
    <t>DATE PUBLISHED</t>
  </si>
  <si>
    <t>EDITOR</t>
  </si>
  <si>
    <t>CHANGES MADE</t>
  </si>
  <si>
    <t>WJS</t>
  </si>
  <si>
    <t>Created workbook</t>
  </si>
  <si>
    <t>Worksheet</t>
  </si>
  <si>
    <t>Contents</t>
  </si>
  <si>
    <t>About These Worksheets</t>
  </si>
  <si>
    <t>Please report any problems or errors to the contacts below. We welcome suggestions for ways to improve the spreadsheet.</t>
  </si>
  <si>
    <t>Justin Reinhart, Ohio EPA</t>
  </si>
  <si>
    <t>justin.reinhart@epa.ohio.gov</t>
  </si>
  <si>
    <t>Worksheet Instructions</t>
  </si>
  <si>
    <t>Cell Key</t>
  </si>
  <si>
    <t>data input cells</t>
  </si>
  <si>
    <t>Entries can only be made in green highlighted cells - all other cells are locked to prevent editing</t>
  </si>
  <si>
    <t>constant values</t>
  </si>
  <si>
    <t>Yellow highlighted cells are constant values (e.g., equation coefficient, min. required drawdown time)</t>
  </si>
  <si>
    <t>calculation cells</t>
  </si>
  <si>
    <t>Tan highlighted cells perform calculations needed for practice design</t>
  </si>
  <si>
    <t>design criteria check</t>
  </si>
  <si>
    <t>Red hashed cells show whether key design criteria have (OKAY) or have not (NOT MET) been met</t>
  </si>
  <si>
    <t>• Supporting documentation (e.g., soils field investigation summary) as necessary to justify input data.</t>
  </si>
  <si>
    <t>Wesley Sluga, Ohio EPA</t>
  </si>
  <si>
    <t>wesley.sluga@epa.ohio.gov</t>
  </si>
  <si>
    <t xml:space="preserve">Project Name: </t>
  </si>
  <si>
    <t xml:space="preserve">Project Location: </t>
  </si>
  <si>
    <t xml:space="preserve">Project Latitude: </t>
  </si>
  <si>
    <t>Enter latitude at entrance to site in decimal degrees (format: 40.947544)</t>
  </si>
  <si>
    <t xml:space="preserve">Project Longitude: </t>
  </si>
  <si>
    <t>Enter longitude at entrance to site in decimal degrees (format: -81.465240)</t>
  </si>
  <si>
    <t xml:space="preserve">NPDES Permit Applicant: </t>
  </si>
  <si>
    <t xml:space="preserve">Submitted by: </t>
  </si>
  <si>
    <t>Name of design engineer</t>
  </si>
  <si>
    <t xml:space="preserve">Date: </t>
  </si>
  <si>
    <t>mm/dd/yyyy</t>
  </si>
  <si>
    <t xml:space="preserve">Subwatershed ID/Label: </t>
  </si>
  <si>
    <t>acres</t>
  </si>
  <si>
    <t>=</t>
  </si>
  <si>
    <r>
      <t>ft</t>
    </r>
    <r>
      <rPr>
        <b/>
        <vertAlign val="superscript"/>
        <sz val="11"/>
        <color theme="1"/>
        <rFont val="Calibri"/>
        <family val="2"/>
        <scheme val="minor"/>
      </rPr>
      <t>2</t>
    </r>
  </si>
  <si>
    <t xml:space="preserve">      Report to the nearest 0.01 acre; include any drainage from off-site</t>
  </si>
  <si>
    <t>Units</t>
  </si>
  <si>
    <t>Performance Standard</t>
  </si>
  <si>
    <t xml:space="preserve">Watershed: </t>
  </si>
  <si>
    <t xml:space="preserve"> Project Summary</t>
  </si>
  <si>
    <t>Area</t>
  </si>
  <si>
    <t>ft</t>
  </si>
  <si>
    <r>
      <t>ft</t>
    </r>
    <r>
      <rPr>
        <b/>
        <vertAlign val="superscript"/>
        <sz val="11"/>
        <color theme="1"/>
        <rFont val="Calibri"/>
        <family val="2"/>
        <scheme val="minor"/>
      </rPr>
      <t>3</t>
    </r>
  </si>
  <si>
    <t>Incremental</t>
  </si>
  <si>
    <t>Cumulative</t>
  </si>
  <si>
    <t>Elevation</t>
  </si>
  <si>
    <t>Volume</t>
  </si>
  <si>
    <t xml:space="preserve">Secondary Outlet Invert Elevation = </t>
  </si>
  <si>
    <t>Sediment Basin Sizing and Dewatering Compliance Tool</t>
  </si>
  <si>
    <t>• Project Info &amp; Basin Sizing and Dewatering worksheet.</t>
  </si>
  <si>
    <r>
      <t>Subwatershed Total Drainage Area, A</t>
    </r>
    <r>
      <rPr>
        <b/>
        <vertAlign val="subscript"/>
        <sz val="11"/>
        <color theme="1"/>
        <rFont val="Calibri"/>
        <family val="2"/>
        <scheme val="minor"/>
      </rPr>
      <t>total</t>
    </r>
    <r>
      <rPr>
        <b/>
        <sz val="11"/>
        <color theme="1"/>
        <rFont val="Calibri"/>
        <family val="2"/>
        <scheme val="minor"/>
      </rPr>
      <t xml:space="preserve"> = </t>
    </r>
  </si>
  <si>
    <r>
      <t>Subwatershed Disturbed Drainage Area, A</t>
    </r>
    <r>
      <rPr>
        <b/>
        <vertAlign val="subscript"/>
        <sz val="11"/>
        <color theme="1"/>
        <rFont val="Calibri"/>
        <family val="2"/>
        <scheme val="minor"/>
      </rPr>
      <t>dist</t>
    </r>
    <r>
      <rPr>
        <b/>
        <sz val="11"/>
        <color theme="1"/>
        <rFont val="Calibri"/>
        <family val="2"/>
        <scheme val="minor"/>
      </rPr>
      <t xml:space="preserve"> = </t>
    </r>
  </si>
  <si>
    <t>All Basin dewatering discharge calculations in these worksheets assume free discharge from the outlet (i.e., no tailwater)</t>
  </si>
  <si>
    <t xml:space="preserve">Provided Sediment Storage Volume = </t>
  </si>
  <si>
    <t xml:space="preserve">Provided Dewatering Volume = </t>
  </si>
  <si>
    <t>Watershed</t>
  </si>
  <si>
    <t>Statewide</t>
  </si>
  <si>
    <t>Big Darby Creek</t>
  </si>
  <si>
    <t>Select from dropdown which watershed the project is located in, select "Statewide" if not within the Big Darby Creek Watershed</t>
  </si>
  <si>
    <t xml:space="preserve"> Step 2 -  Basin Stage-Storage Relationship</t>
  </si>
  <si>
    <t xml:space="preserve"> Step 3 - Outlet Elevations and Storage Volumes</t>
  </si>
  <si>
    <t>The Dewatering Volume must exceed the requirement listed above in Step 1</t>
  </si>
  <si>
    <t>Street address (or street name and nearest intersection), City, state, zip code</t>
  </si>
  <si>
    <t>The Sediment Storage Volume must exceed the requirement listed above in Step 1</t>
  </si>
  <si>
    <t>Basin Sizing and Dewatering Tool</t>
  </si>
  <si>
    <t>Basin Sizing &amp; Dewatering Tool</t>
  </si>
  <si>
    <t>Worksheet Disclaimer on Outlet Devices</t>
  </si>
  <si>
    <t>This spreadsheet lists commonly used skimmer designs and proprietary outlet devices. Ohio EPA does not require or recommend a specific type of skimmer.  Ohio EPA does not endorse or approve any of the proprietary devices included in the spreadsheet. The outlet provided must withdraw water from the surface at the required drawdown rate.</t>
  </si>
  <si>
    <t>Complete the "Project Summary" Section at the top of the Basin Sizing and Dewatering Tool Tab. The remainder of the workbook will utilize the information entered here. Then complete the remainder of the tab to evaluate the design parameters.</t>
  </si>
  <si>
    <t xml:space="preserve"> Step 1 - Sediment Basin Volume Requirements</t>
  </si>
  <si>
    <t>Faircloth Skimmer</t>
  </si>
  <si>
    <t>ESC Skimmer</t>
  </si>
  <si>
    <t>Marlee Float</t>
  </si>
  <si>
    <t>IAS Water Quality Skimmer</t>
  </si>
  <si>
    <t>Delaware DOT Skimmer</t>
  </si>
  <si>
    <t>Other Skimmer/Outlet Device</t>
  </si>
  <si>
    <t xml:space="preserve">Bottom of Sediment Storage (Pond) = </t>
  </si>
  <si>
    <t xml:space="preserve"> Step 4 - Skimmer-Type Outlet Sizing</t>
  </si>
  <si>
    <t xml:space="preserve">Select Skimmer Type or Manufacturer: </t>
  </si>
  <si>
    <t>Links and References</t>
  </si>
  <si>
    <t>OEPA Construction General Permit</t>
  </si>
  <si>
    <t>Rainwater and Land Development Manual</t>
  </si>
  <si>
    <t>SWP3 Checklist</t>
  </si>
  <si>
    <t>Provided here are links to various resources that may be helpful in achieving compliant sediment basins.</t>
  </si>
  <si>
    <t>in</t>
  </si>
  <si>
    <t xml:space="preserve">Orifice Size Selected: </t>
  </si>
  <si>
    <t>Min. Dewatering Volume Requirement in Big Darby Creek Watershed, for total drainage area</t>
  </si>
  <si>
    <t>Min. Dewatering Volume Requirement in Statewide Watersheds, for total drainage area</t>
  </si>
  <si>
    <t xml:space="preserve">Sediment Basin Compliance Worksheets </t>
  </si>
  <si>
    <t xml:space="preserve">A separate spreadsheet should be completed for each drainage area that discharges to a separate sediment basin. </t>
  </si>
  <si>
    <t xml:space="preserve">A copy of this spreadsheet may be included in a Storm Water Pollution Prevention Plan or compliance report. Its is recommended the following be prepared for each drainage area and associated sediment basin: </t>
  </si>
  <si>
    <t>• Sediment Basin spec sheet.</t>
  </si>
  <si>
    <t>• Site map that delineates each  drainage area that drains to a distinct sediment basin.  Each watershed must have a unique identifying label.  It is recommended the map include total drainage area and disturbed drainage area for each subwatershed.</t>
  </si>
  <si>
    <t>Note: The basin dewatering discharge calculation in this worksheet assumes a free discharge from the outlet (i.e., no tailwater). The skimmer outlet elevation may need to be adjusted upward to account for tailwater as appropriate. Tailwater is common to low gradient ditches or water bodies with prolonged increases in water level</t>
  </si>
  <si>
    <t xml:space="preserve">Top of Pond Elevation = </t>
  </si>
  <si>
    <t xml:space="preserve">Bottom of Pond Elevation = </t>
  </si>
  <si>
    <t>Basin Schematic</t>
  </si>
  <si>
    <t>Check to ensure that orifice sizing calculation is done using required, NOT provided dewatering volume</t>
  </si>
  <si>
    <t>Check that dewatering drawdown time is greater than 2 days and less than 7 days</t>
  </si>
  <si>
    <t xml:space="preserve">Dewatering Drawdown Time: </t>
  </si>
  <si>
    <t>These spreadsheets are intended to (1) help designers and reviewers confirm project compliance with the active construction requirements of the NPDES Construction Storm Water General Permit #OHC000005; (2) ensure consistancy with state design guidence [Rainwater and Land Development Manual]; and (3) facilitate communication between designer and MS4. This spreadsheet is not intended for design purposes or to be used to show compliance with any local peak discharge or flood control regulations.</t>
  </si>
  <si>
    <t>The invert elevation for the next available (usually peak discharge or flood control) outlet. This elevation must exceed that of the Skimmer Outlet Invert Elevation and be below the top of the pond.</t>
  </si>
  <si>
    <t>IMPORTANT: Must include the exact Skimmer Outlet/Skimmer Stop Elevation and the Secondary Outlet Invert Elevation in the Stage-Storage Table</t>
  </si>
  <si>
    <t xml:space="preserve">Skimmer Outlet/Stop Elevation = </t>
  </si>
  <si>
    <t xml:space="preserve">Skimmer Outlet Invert/Skimmer Stop Elevation = </t>
  </si>
  <si>
    <t>The invert of the Skimmer Outlet/Skimmer Stop (ex. stone pad) corresponds to the top of the sediment storage zone/permanent pool and the bottom of the Dewatering Volume. It cannot be below the bottom of the pond.</t>
  </si>
  <si>
    <t>*Check - The difference between the skimmer outlet invert/skimmer stop elevation and the secondary outlet invert elevation (dewatering zone depth) must not exceed 5ft.</t>
  </si>
  <si>
    <t>Please note the drawing and image shown below are provided solely to assist with identification of the skimmer type and its associated componants. The drawing and photo below does not necessarily depict an installation that complies with the General Permit or Rainwater &amp; Land Development specification, especially where the sediment storage zone in omitted.</t>
  </si>
  <si>
    <t xml:space="preserve"> version 1.1 2020-06-26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</si>
</sst>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
  </numFmts>
  <fonts count="4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i/>
      <sz val="11"/>
      <color theme="1"/>
      <name val="Calibri"/>
      <family val="2"/>
      <scheme val="minor"/>
    </font>
    <font>
      <i/>
      <sz val="9"/>
      <color theme="1"/>
      <name val="Calibri"/>
      <family val="2"/>
      <scheme val="minor"/>
    </font>
    <font>
      <sz val="10"/>
      <name val="Arial"/>
      <family val="2"/>
    </font>
    <font>
      <b/>
      <sz val="11"/>
      <name val="Calibri"/>
      <family val="2"/>
      <scheme val="minor"/>
    </font>
    <font>
      <b/>
      <sz val="12"/>
      <name val="Calibri"/>
      <family val="2"/>
      <scheme val="minor"/>
    </font>
    <font>
      <b/>
      <sz val="12"/>
      <color theme="0"/>
      <name val="Calibri"/>
      <family val="2"/>
      <scheme val="minor"/>
    </font>
    <font>
      <sz val="12"/>
      <name val="Calibri"/>
      <family val="2"/>
      <scheme val="minor"/>
    </font>
    <font>
      <b/>
      <u/>
      <sz val="12"/>
      <name val="Calibri"/>
      <family val="2"/>
      <scheme val="minor"/>
    </font>
    <font>
      <b/>
      <sz val="12"/>
      <color rgb="FFD60093"/>
      <name val="Calibri"/>
      <family val="2"/>
      <scheme val="minor"/>
    </font>
    <font>
      <b/>
      <sz val="12"/>
      <color theme="4" tint="-0.499984740745262"/>
      <name val="Calibri"/>
      <family val="2"/>
      <scheme val="minor"/>
    </font>
    <font>
      <sz val="12"/>
      <color theme="4" tint="-0.499984740745262"/>
      <name val="Calibri"/>
      <family val="2"/>
      <scheme val="minor"/>
    </font>
    <font>
      <b/>
      <sz val="10"/>
      <name val="Arial"/>
      <family val="2"/>
    </font>
    <font>
      <sz val="11"/>
      <color rgb="FF3F3F76"/>
      <name val="Calibri"/>
      <family val="2"/>
      <scheme val="minor"/>
    </font>
    <font>
      <b/>
      <sz val="13"/>
      <color theme="0"/>
      <name val="Calibri"/>
      <family val="2"/>
      <scheme val="minor"/>
    </font>
    <font>
      <b/>
      <sz val="9"/>
      <name val="Calibri"/>
      <family val="2"/>
      <scheme val="minor"/>
    </font>
    <font>
      <sz val="10"/>
      <name val="Calibri"/>
      <family val="2"/>
      <scheme val="minor"/>
    </font>
    <font>
      <sz val="10"/>
      <color rgb="FFFF0000"/>
      <name val="Calibri"/>
      <family val="2"/>
      <scheme val="minor"/>
    </font>
    <font>
      <b/>
      <sz val="11"/>
      <color rgb="FFFF0000"/>
      <name val="Calibri"/>
      <family val="2"/>
      <scheme val="minor"/>
    </font>
    <font>
      <b/>
      <sz val="10"/>
      <name val="Calibri"/>
      <family val="2"/>
      <scheme val="minor"/>
    </font>
    <font>
      <b/>
      <vertAlign val="subscript"/>
      <sz val="11"/>
      <color theme="1"/>
      <name val="Calibri"/>
      <family val="2"/>
      <scheme val="minor"/>
    </font>
    <font>
      <b/>
      <vertAlign val="superscript"/>
      <sz val="11"/>
      <color theme="1"/>
      <name val="Calibri"/>
      <family val="2"/>
      <scheme val="minor"/>
    </font>
    <font>
      <b/>
      <sz val="10"/>
      <color theme="1"/>
      <name val="Calibri"/>
      <family val="2"/>
      <scheme val="minor"/>
    </font>
    <font>
      <b/>
      <sz val="10"/>
      <color rgb="FFFF0000"/>
      <name val="Calibri"/>
      <family val="2"/>
      <scheme val="minor"/>
    </font>
    <font>
      <u/>
      <sz val="11"/>
      <color theme="1"/>
      <name val="Calibri"/>
      <family val="2"/>
      <scheme val="minor"/>
    </font>
    <font>
      <b/>
      <sz val="9"/>
      <color theme="1"/>
      <name val="Calibri"/>
      <family val="2"/>
      <scheme val="minor"/>
    </font>
    <font>
      <sz val="11"/>
      <color rgb="FFFF0000"/>
      <name val="Calibri"/>
      <family val="2"/>
      <scheme val="minor"/>
    </font>
    <font>
      <sz val="11"/>
      <color theme="0"/>
      <name val="Calibri"/>
      <family val="2"/>
      <scheme val="minor"/>
    </font>
    <font>
      <b/>
      <sz val="10"/>
      <color rgb="FFC00000"/>
      <name val="Calibri"/>
      <family val="2"/>
      <scheme val="minor"/>
    </font>
    <font>
      <sz val="10"/>
      <color theme="1"/>
      <name val="Calibri"/>
      <family val="2"/>
      <scheme val="minor"/>
    </font>
    <font>
      <b/>
      <sz val="11"/>
      <color rgb="FFC00000"/>
      <name val="Calibri"/>
      <family val="2"/>
      <scheme val="minor"/>
    </font>
    <font>
      <b/>
      <u/>
      <sz val="11"/>
      <name val="Calibri"/>
      <family val="2"/>
      <scheme val="minor"/>
    </font>
    <font>
      <sz val="8"/>
      <name val="Calibri"/>
      <family val="2"/>
      <scheme val="minor"/>
    </font>
    <font>
      <u/>
      <sz val="11"/>
      <color theme="10"/>
      <name val="Calibri"/>
      <family val="2"/>
      <scheme val="minor"/>
    </font>
    <font>
      <u/>
      <sz val="12"/>
      <color rgb="FF0070C0"/>
      <name val="Calibri"/>
      <family val="2"/>
      <scheme val="minor"/>
    </font>
    <font>
      <b/>
      <sz val="11"/>
      <color rgb="FF000000"/>
      <name val="Calibri"/>
      <family val="2"/>
      <scheme val="minor"/>
    </font>
    <font>
      <b/>
      <i/>
      <sz val="12"/>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249977111117893"/>
        <bgColor indexed="64"/>
      </patternFill>
    </fill>
    <fill>
      <patternFill patternType="lightDown">
        <fgColor theme="5"/>
      </patternFill>
    </fill>
    <fill>
      <patternFill patternType="solid">
        <fgColor rgb="FFC4F868"/>
        <bgColor indexed="64"/>
      </patternFill>
    </fill>
    <fill>
      <patternFill patternType="solid">
        <fgColor rgb="FFFFFF66"/>
        <bgColor indexed="64"/>
      </patternFill>
    </fill>
    <fill>
      <patternFill patternType="solid">
        <fgColor theme="3" tint="0.79998168889431442"/>
        <bgColor indexed="64"/>
      </patternFill>
    </fill>
    <fill>
      <patternFill patternType="solid">
        <fgColor rgb="FFFFCC99"/>
      </patternFill>
    </fill>
    <fill>
      <patternFill patternType="solid">
        <fgColor rgb="FFB7F46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7" fillId="0" borderId="0"/>
    <xf numFmtId="0" fontId="1" fillId="0" borderId="0"/>
    <xf numFmtId="0" fontId="7" fillId="0" borderId="0"/>
    <xf numFmtId="9" fontId="7" fillId="0" borderId="0" applyFont="0" applyFill="0" applyBorder="0" applyAlignment="0" applyProtection="0"/>
    <xf numFmtId="0" fontId="1" fillId="0" borderId="0"/>
    <xf numFmtId="0" fontId="7" fillId="0" borderId="0"/>
    <xf numFmtId="9" fontId="7" fillId="0" borderId="0" applyFont="0" applyFill="0" applyBorder="0" applyAlignment="0" applyProtection="0"/>
    <xf numFmtId="0" fontId="17" fillId="10" borderId="16" applyNumberFormat="0" applyAlignment="0" applyProtection="0"/>
    <xf numFmtId="0" fontId="37" fillId="0" borderId="0" applyNumberFormat="0" applyFill="0" applyBorder="0" applyAlignment="0" applyProtection="0"/>
  </cellStyleXfs>
  <cellXfs count="275">
    <xf numFmtId="0" fontId="0" fillId="0" borderId="0" xfId="0"/>
    <xf numFmtId="0" fontId="2" fillId="0" borderId="0" xfId="0" applyFont="1" applyAlignment="1">
      <alignment horizontal="center"/>
    </xf>
    <xf numFmtId="0" fontId="5" fillId="0" borderId="0" xfId="0" applyFont="1"/>
    <xf numFmtId="0" fontId="2" fillId="0" borderId="0" xfId="0" applyFont="1" applyAlignment="1">
      <alignment horizontal="center" vertical="center"/>
    </xf>
    <xf numFmtId="165" fontId="0" fillId="0" borderId="0" xfId="0" applyNumberFormat="1" applyAlignment="1">
      <alignment horizontal="center" vertical="center"/>
    </xf>
    <xf numFmtId="165" fontId="5" fillId="0" borderId="0" xfId="0" applyNumberFormat="1" applyFont="1"/>
    <xf numFmtId="0" fontId="5"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xf>
    <xf numFmtId="0" fontId="6" fillId="0" borderId="0" xfId="0" applyFont="1"/>
    <xf numFmtId="2" fontId="6" fillId="0" borderId="0" xfId="0" applyNumberFormat="1" applyFont="1" applyAlignment="1">
      <alignment horizontal="left"/>
    </xf>
    <xf numFmtId="3" fontId="6" fillId="0" borderId="0" xfId="0" applyNumberFormat="1" applyFont="1"/>
    <xf numFmtId="2" fontId="6" fillId="0" borderId="0" xfId="0" applyNumberFormat="1" applyFont="1"/>
    <xf numFmtId="2" fontId="0" fillId="0" borderId="0" xfId="0" applyNumberFormat="1"/>
    <xf numFmtId="165" fontId="0" fillId="0" borderId="0" xfId="0" applyNumberFormat="1" applyAlignment="1">
      <alignment horizontal="center" vertical="center" wrapText="1"/>
    </xf>
    <xf numFmtId="0" fontId="12" fillId="4" borderId="0" xfId="0" applyFont="1" applyFill="1"/>
    <xf numFmtId="0" fontId="11" fillId="4" borderId="0" xfId="0" applyFont="1" applyFill="1" applyAlignment="1">
      <alignment horizontal="center"/>
    </xf>
    <xf numFmtId="0" fontId="11" fillId="4" borderId="0" xfId="0" applyFont="1" applyFill="1"/>
    <xf numFmtId="0" fontId="12" fillId="4" borderId="0" xfId="0" applyFont="1" applyFill="1" applyAlignment="1">
      <alignment horizontal="center"/>
    </xf>
    <xf numFmtId="0" fontId="9" fillId="4" borderId="0" xfId="0" applyFont="1" applyFill="1"/>
    <xf numFmtId="0" fontId="10" fillId="5" borderId="0" xfId="0" applyFont="1" applyFill="1"/>
    <xf numFmtId="0" fontId="7" fillId="0" borderId="0" xfId="3"/>
    <xf numFmtId="0" fontId="16" fillId="2" borderId="1" xfId="3" applyFont="1" applyFill="1" applyBorder="1" applyAlignment="1">
      <alignment horizontal="center" vertical="center" wrapText="1"/>
    </xf>
    <xf numFmtId="0" fontId="7" fillId="0" borderId="1" xfId="3" applyBorder="1" applyAlignment="1">
      <alignment vertical="center" wrapText="1"/>
    </xf>
    <xf numFmtId="0" fontId="7" fillId="0" borderId="1" xfId="3" applyBorder="1" applyAlignment="1">
      <alignment horizontal="center" vertical="center" wrapText="1"/>
    </xf>
    <xf numFmtId="0" fontId="7" fillId="0" borderId="1" xfId="3" applyFont="1" applyBorder="1" applyAlignment="1">
      <alignment horizontal="center" vertical="center" wrapText="1"/>
    </xf>
    <xf numFmtId="0" fontId="7" fillId="0" borderId="1" xfId="3" applyFont="1" applyBorder="1" applyAlignment="1">
      <alignment vertical="center" wrapText="1"/>
    </xf>
    <xf numFmtId="0" fontId="16" fillId="9" borderId="1" xfId="3" applyFont="1" applyFill="1" applyBorder="1" applyAlignment="1">
      <alignment vertical="center" wrapText="1"/>
    </xf>
    <xf numFmtId="14" fontId="7" fillId="0" borderId="1" xfId="3" applyNumberFormat="1" applyBorder="1" applyAlignment="1">
      <alignment horizontal="center" vertical="center" wrapText="1"/>
    </xf>
    <xf numFmtId="14" fontId="7" fillId="0" borderId="1" xfId="3" applyNumberFormat="1" applyFont="1" applyBorder="1" applyAlignment="1">
      <alignment horizontal="center" vertical="center" wrapText="1"/>
    </xf>
    <xf numFmtId="0" fontId="11" fillId="4" borderId="0" xfId="0" applyFont="1" applyFill="1" applyAlignment="1">
      <alignment vertical="top" wrapText="1"/>
    </xf>
    <xf numFmtId="0" fontId="14" fillId="4" borderId="0" xfId="0" applyFont="1" applyFill="1"/>
    <xf numFmtId="0" fontId="15" fillId="4" borderId="0" xfId="0" applyFont="1" applyFill="1"/>
    <xf numFmtId="0" fontId="11" fillId="4" borderId="9" xfId="0" applyFont="1" applyFill="1" applyBorder="1" applyAlignment="1">
      <alignment horizontal="center" vertical="center"/>
    </xf>
    <xf numFmtId="0" fontId="8" fillId="7" borderId="1" xfId="0" applyFont="1" applyFill="1" applyBorder="1" applyAlignment="1">
      <alignment horizontal="center" vertical="center"/>
    </xf>
    <xf numFmtId="0" fontId="11" fillId="4" borderId="10" xfId="0" applyFont="1" applyFill="1" applyBorder="1"/>
    <xf numFmtId="2" fontId="8" fillId="8" borderId="1" xfId="0" applyNumberFormat="1" applyFont="1" applyFill="1" applyBorder="1" applyAlignment="1">
      <alignment horizontal="center" vertical="center"/>
    </xf>
    <xf numFmtId="0" fontId="11" fillId="4" borderId="9" xfId="0" applyFont="1" applyFill="1" applyBorder="1" applyAlignment="1">
      <alignment horizontal="center"/>
    </xf>
    <xf numFmtId="0" fontId="8" fillId="3" borderId="1" xfId="0" applyFont="1" applyFill="1" applyBorder="1" applyAlignment="1">
      <alignment horizontal="center" vertical="center"/>
    </xf>
    <xf numFmtId="0" fontId="2" fillId="6" borderId="1" xfId="0" applyFont="1" applyFill="1" applyBorder="1" applyAlignment="1">
      <alignment horizontal="center"/>
    </xf>
    <xf numFmtId="0" fontId="13" fillId="4" borderId="0" xfId="0" applyFont="1" applyFill="1"/>
    <xf numFmtId="0" fontId="11" fillId="4" borderId="15" xfId="0" applyFont="1" applyFill="1" applyBorder="1"/>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xf numFmtId="0" fontId="11" fillId="4" borderId="15" xfId="0" applyFont="1" applyFill="1" applyBorder="1" applyAlignment="1">
      <alignment horizontal="center" vertical="center"/>
    </xf>
    <xf numFmtId="0" fontId="11" fillId="4" borderId="7" xfId="0" applyFont="1" applyFill="1" applyBorder="1"/>
    <xf numFmtId="0" fontId="11" fillId="0" borderId="0" xfId="0" applyFont="1"/>
    <xf numFmtId="0" fontId="19" fillId="0" borderId="0" xfId="0" applyFont="1" applyAlignment="1">
      <alignment horizontal="right" vertical="top"/>
    </xf>
    <xf numFmtId="0" fontId="20" fillId="0" borderId="0" xfId="0" applyFont="1"/>
    <xf numFmtId="0" fontId="10" fillId="5" borderId="2" xfId="0" applyFont="1" applyFill="1" applyBorder="1" applyAlignment="1">
      <alignment horizontal="left"/>
    </xf>
    <xf numFmtId="0" fontId="20" fillId="0" borderId="4" xfId="0" applyFont="1" applyBorder="1"/>
    <xf numFmtId="0" fontId="20" fillId="0" borderId="3" xfId="0" applyFont="1" applyBorder="1"/>
    <xf numFmtId="0" fontId="21" fillId="0" borderId="0" xfId="0" applyFont="1"/>
    <xf numFmtId="0" fontId="20" fillId="0" borderId="5" xfId="0" applyFont="1" applyBorder="1"/>
    <xf numFmtId="0" fontId="20" fillId="0" borderId="0" xfId="0" applyFont="1" applyAlignment="1">
      <alignment horizontal="right"/>
    </xf>
    <xf numFmtId="0" fontId="20" fillId="0" borderId="6" xfId="0" applyFont="1" applyBorder="1"/>
    <xf numFmtId="0" fontId="8" fillId="0" borderId="0" xfId="0" applyFont="1"/>
    <xf numFmtId="0" fontId="8" fillId="0" borderId="0" xfId="0" applyFont="1" applyAlignment="1">
      <alignment horizontal="right"/>
    </xf>
    <xf numFmtId="0" fontId="22" fillId="0" borderId="0" xfId="0" applyFont="1"/>
    <xf numFmtId="0" fontId="8" fillId="0" borderId="0" xfId="0" applyFont="1" applyAlignment="1">
      <alignment horizontal="center"/>
    </xf>
    <xf numFmtId="0" fontId="10" fillId="5" borderId="2" xfId="0" applyFont="1" applyFill="1" applyBorder="1"/>
    <xf numFmtId="0" fontId="2" fillId="0" borderId="5" xfId="0" applyFont="1" applyBorder="1" applyAlignment="1">
      <alignment horizontal="center"/>
    </xf>
    <xf numFmtId="0" fontId="2" fillId="0" borderId="0" xfId="0" applyFont="1" applyAlignment="1">
      <alignment horizontal="right"/>
    </xf>
    <xf numFmtId="2" fontId="2" fillId="7" borderId="1" xfId="0" applyNumberFormat="1" applyFont="1" applyFill="1" applyBorder="1" applyProtection="1">
      <protection locked="0"/>
    </xf>
    <xf numFmtId="0" fontId="2" fillId="0" borderId="0" xfId="0" applyFont="1"/>
    <xf numFmtId="3" fontId="2" fillId="3" borderId="1" xfId="0" applyNumberFormat="1" applyFont="1" applyFill="1" applyBorder="1"/>
    <xf numFmtId="0" fontId="2" fillId="0" borderId="6" xfId="0" applyFont="1" applyBorder="1"/>
    <xf numFmtId="2" fontId="8" fillId="7" borderId="1" xfId="0" applyNumberFormat="1" applyFont="1" applyFill="1" applyBorder="1" applyProtection="1">
      <protection locked="0"/>
    </xf>
    <xf numFmtId="0" fontId="27" fillId="0" borderId="0" xfId="0" applyFont="1"/>
    <xf numFmtId="0" fontId="8" fillId="0" borderId="0" xfId="0" applyFont="1" applyAlignment="1">
      <alignment horizontal="left"/>
    </xf>
    <xf numFmtId="0" fontId="18" fillId="5" borderId="2" xfId="0" applyFont="1" applyFill="1" applyBorder="1" applyAlignment="1"/>
    <xf numFmtId="0" fontId="0" fillId="0" borderId="4" xfId="0" applyBorder="1"/>
    <xf numFmtId="0" fontId="0" fillId="0" borderId="3" xfId="0" applyBorder="1"/>
    <xf numFmtId="0" fontId="5" fillId="0" borderId="5" xfId="0" applyFont="1" applyBorder="1"/>
    <xf numFmtId="0" fontId="5" fillId="0" borderId="0" xfId="0" applyFont="1" applyBorder="1"/>
    <xf numFmtId="165" fontId="0" fillId="0" borderId="0" xfId="0" applyNumberFormat="1" applyBorder="1" applyAlignment="1">
      <alignment horizontal="center" vertical="center"/>
    </xf>
    <xf numFmtId="0" fontId="0" fillId="0" borderId="6" xfId="0" applyBorder="1"/>
    <xf numFmtId="0" fontId="5" fillId="0" borderId="5" xfId="0" applyFont="1" applyBorder="1" applyAlignment="1">
      <alignment horizontal="right"/>
    </xf>
    <xf numFmtId="0" fontId="0" fillId="0" borderId="0" xfId="0" applyBorder="1"/>
    <xf numFmtId="0" fontId="5" fillId="0" borderId="7" xfId="0" applyFont="1" applyBorder="1"/>
    <xf numFmtId="0" fontId="5" fillId="0" borderId="12" xfId="0" applyFont="1" applyBorder="1"/>
    <xf numFmtId="165" fontId="0" fillId="0" borderId="12" xfId="0" applyNumberFormat="1" applyBorder="1" applyAlignment="1">
      <alignment horizontal="center" vertical="center"/>
    </xf>
    <xf numFmtId="0" fontId="0" fillId="0" borderId="8" xfId="0" applyBorder="1"/>
    <xf numFmtId="165" fontId="5" fillId="0" borderId="0" xfId="0" applyNumberFormat="1" applyFont="1" applyBorder="1"/>
    <xf numFmtId="165" fontId="5" fillId="0" borderId="6" xfId="0" applyNumberFormat="1" applyFont="1" applyBorder="1"/>
    <xf numFmtId="165" fontId="5" fillId="0" borderId="12" xfId="0" applyNumberFormat="1" applyFont="1" applyBorder="1"/>
    <xf numFmtId="165" fontId="5" fillId="0" borderId="8" xfId="0" applyNumberFormat="1" applyFont="1" applyBorder="1"/>
    <xf numFmtId="0" fontId="5" fillId="0" borderId="7" xfId="0" applyFont="1" applyBorder="1" applyAlignment="1">
      <alignment horizontal="left" vertical="center" wrapText="1"/>
    </xf>
    <xf numFmtId="165" fontId="0" fillId="0" borderId="12" xfId="0" applyNumberFormat="1" applyBorder="1" applyAlignment="1">
      <alignment horizontal="center" vertical="center" wrapText="1"/>
    </xf>
    <xf numFmtId="165" fontId="0" fillId="0" borderId="8" xfId="0" applyNumberFormat="1" applyBorder="1" applyAlignment="1">
      <alignment horizontal="center" vertical="center" wrapText="1"/>
    </xf>
    <xf numFmtId="0" fontId="0" fillId="0" borderId="5" xfId="0" applyBorder="1" applyAlignment="1">
      <alignment vertical="center"/>
    </xf>
    <xf numFmtId="0" fontId="0" fillId="0" borderId="7" xfId="0" applyBorder="1" applyAlignment="1">
      <alignment vertical="center"/>
    </xf>
    <xf numFmtId="0" fontId="0" fillId="0" borderId="5" xfId="0" applyBorder="1"/>
    <xf numFmtId="165" fontId="0" fillId="0" borderId="5" xfId="0" applyNumberFormat="1" applyBorder="1" applyAlignment="1">
      <alignment horizontal="left" vertical="center"/>
    </xf>
    <xf numFmtId="0" fontId="0" fillId="0" borderId="7" xfId="0" applyBorder="1"/>
    <xf numFmtId="0" fontId="0" fillId="0" borderId="12" xfId="0" applyBorder="1"/>
    <xf numFmtId="0" fontId="28" fillId="0" borderId="4" xfId="0" applyFont="1" applyBorder="1"/>
    <xf numFmtId="0" fontId="28" fillId="0" borderId="0" xfId="0" applyFont="1" applyBorder="1"/>
    <xf numFmtId="0" fontId="2" fillId="0" borderId="0" xfId="0" applyFont="1" applyAlignment="1">
      <alignment horizontal="right" vertical="center"/>
    </xf>
    <xf numFmtId="0" fontId="29" fillId="0" borderId="0" xfId="0" applyFont="1" applyAlignment="1">
      <alignment horizontal="right" vertical="top"/>
    </xf>
    <xf numFmtId="0" fontId="20" fillId="0" borderId="0" xfId="0" applyFont="1" applyBorder="1"/>
    <xf numFmtId="0" fontId="2" fillId="0" borderId="0" xfId="0" applyFont="1" applyBorder="1"/>
    <xf numFmtId="0" fontId="2" fillId="0" borderId="4" xfId="0" applyFont="1" applyBorder="1"/>
    <xf numFmtId="0" fontId="2" fillId="0" borderId="0" xfId="0" applyFont="1" applyBorder="1" applyAlignment="1">
      <alignment horizontal="center"/>
    </xf>
    <xf numFmtId="0" fontId="20" fillId="0" borderId="0" xfId="0" applyFont="1" applyBorder="1" applyAlignment="1">
      <alignment horizontal="right"/>
    </xf>
    <xf numFmtId="0" fontId="2" fillId="0" borderId="0" xfId="0" applyFont="1" applyBorder="1" applyAlignment="1">
      <alignment horizontal="right"/>
    </xf>
    <xf numFmtId="0" fontId="2" fillId="0" borderId="4" xfId="0" applyFont="1" applyBorder="1" applyAlignment="1">
      <alignment horizontal="center"/>
    </xf>
    <xf numFmtId="0" fontId="2" fillId="0" borderId="4" xfId="0" applyFont="1" applyBorder="1" applyAlignment="1">
      <alignment horizontal="right"/>
    </xf>
    <xf numFmtId="165" fontId="20" fillId="0" borderId="0" xfId="0" applyNumberFormat="1" applyFont="1"/>
    <xf numFmtId="2" fontId="20" fillId="0" borderId="0" xfId="0" applyNumberFormat="1" applyFont="1"/>
    <xf numFmtId="164" fontId="20" fillId="0" borderId="0" xfId="0" applyNumberFormat="1" applyFont="1"/>
    <xf numFmtId="0" fontId="4" fillId="0" borderId="0" xfId="0" applyFont="1"/>
    <xf numFmtId="0" fontId="4" fillId="0" borderId="0" xfId="0" applyFont="1" applyAlignment="1">
      <alignment horizontal="right"/>
    </xf>
    <xf numFmtId="0" fontId="32" fillId="0" borderId="0" xfId="0" applyFont="1"/>
    <xf numFmtId="0" fontId="31" fillId="5" borderId="4" xfId="0" applyFont="1" applyFill="1" applyBorder="1"/>
    <xf numFmtId="0" fontId="4" fillId="0" borderId="4" xfId="0" applyFont="1" applyBorder="1" applyAlignment="1">
      <alignment horizontal="right"/>
    </xf>
    <xf numFmtId="0" fontId="4" fillId="0" borderId="4" xfId="0" applyFont="1" applyBorder="1"/>
    <xf numFmtId="0" fontId="4" fillId="0" borderId="3" xfId="0" applyFont="1" applyBorder="1"/>
    <xf numFmtId="2" fontId="4" fillId="0" borderId="0" xfId="0" applyNumberFormat="1" applyFont="1"/>
    <xf numFmtId="164" fontId="4" fillId="0" borderId="0" xfId="0" applyNumberFormat="1" applyFont="1"/>
    <xf numFmtId="0" fontId="4" fillId="0" borderId="5" xfId="0" applyFont="1" applyBorder="1"/>
    <xf numFmtId="0" fontId="4" fillId="0" borderId="6" xfId="0" applyFont="1" applyBorder="1"/>
    <xf numFmtId="0" fontId="33" fillId="0" borderId="0" xfId="0" applyFont="1"/>
    <xf numFmtId="14" fontId="2" fillId="0" borderId="0" xfId="0" applyNumberFormat="1" applyFont="1" applyAlignment="1">
      <alignment horizontal="center"/>
    </xf>
    <xf numFmtId="0" fontId="20" fillId="0" borderId="0" xfId="0" applyFont="1" applyAlignment="1">
      <alignment horizontal="center"/>
    </xf>
    <xf numFmtId="165" fontId="20" fillId="0" borderId="0" xfId="0" applyNumberFormat="1" applyFont="1" applyAlignment="1">
      <alignment horizontal="center"/>
    </xf>
    <xf numFmtId="0" fontId="1" fillId="0" borderId="0" xfId="2" applyAlignment="1">
      <alignment horizontal="center"/>
    </xf>
    <xf numFmtId="164" fontId="20" fillId="0" borderId="0" xfId="0" applyNumberFormat="1" applyFont="1" applyAlignment="1">
      <alignment horizontal="center"/>
    </xf>
    <xf numFmtId="165" fontId="1" fillId="0" borderId="0" xfId="2" applyNumberFormat="1"/>
    <xf numFmtId="0" fontId="1" fillId="0" borderId="0" xfId="2"/>
    <xf numFmtId="2" fontId="1" fillId="0" borderId="0" xfId="2" applyNumberFormat="1"/>
    <xf numFmtId="1" fontId="1" fillId="0" borderId="0" xfId="2" applyNumberFormat="1"/>
    <xf numFmtId="1" fontId="4" fillId="0" borderId="0" xfId="0" applyNumberFormat="1" applyFont="1"/>
    <xf numFmtId="1" fontId="2" fillId="0" borderId="0" xfId="0" applyNumberFormat="1" applyFont="1"/>
    <xf numFmtId="0" fontId="26" fillId="0" borderId="6" xfId="0" applyFont="1" applyBorder="1" applyAlignment="1">
      <alignment vertical="center"/>
    </xf>
    <xf numFmtId="1" fontId="2" fillId="3" borderId="1" xfId="0" applyNumberFormat="1" applyFont="1" applyFill="1" applyBorder="1"/>
    <xf numFmtId="0" fontId="2" fillId="0" borderId="12" xfId="0" applyFont="1" applyBorder="1" applyAlignment="1">
      <alignment horizontal="right"/>
    </xf>
    <xf numFmtId="0" fontId="2" fillId="0" borderId="12" xfId="0" applyFont="1" applyBorder="1"/>
    <xf numFmtId="0" fontId="2" fillId="0" borderId="8" xfId="0" applyFont="1" applyBorder="1"/>
    <xf numFmtId="0" fontId="2" fillId="5" borderId="4" xfId="0" applyFont="1" applyFill="1" applyBorder="1" applyAlignment="1">
      <alignment horizontal="right"/>
    </xf>
    <xf numFmtId="0" fontId="2" fillId="0" borderId="3" xfId="0" applyFont="1" applyBorder="1"/>
    <xf numFmtId="0" fontId="4" fillId="0" borderId="7" xfId="0" applyFont="1" applyBorder="1"/>
    <xf numFmtId="0" fontId="20" fillId="0" borderId="12" xfId="0" applyFont="1" applyBorder="1"/>
    <xf numFmtId="0" fontId="34" fillId="0" borderId="0" xfId="0" applyFont="1"/>
    <xf numFmtId="0" fontId="2" fillId="0" borderId="7" xfId="0" applyFont="1" applyBorder="1" applyAlignment="1">
      <alignment horizontal="center"/>
    </xf>
    <xf numFmtId="0" fontId="20" fillId="0" borderId="12" xfId="0" applyFont="1" applyBorder="1" applyAlignment="1">
      <alignment horizontal="right"/>
    </xf>
    <xf numFmtId="0" fontId="19" fillId="0" borderId="4" xfId="0" applyFont="1" applyBorder="1" applyAlignment="1">
      <alignment horizontal="center"/>
    </xf>
    <xf numFmtId="0" fontId="29" fillId="0" borderId="4" xfId="0" applyFont="1" applyBorder="1" applyAlignment="1">
      <alignment horizontal="center"/>
    </xf>
    <xf numFmtId="2" fontId="4" fillId="7" borderId="1" xfId="0" applyNumberFormat="1" applyFont="1" applyFill="1" applyBorder="1" applyProtection="1">
      <protection locked="0"/>
    </xf>
    <xf numFmtId="1" fontId="20" fillId="0" borderId="0" xfId="0" applyNumberFormat="1" applyFont="1"/>
    <xf numFmtId="3" fontId="8" fillId="3" borderId="1" xfId="0" applyNumberFormat="1" applyFont="1" applyFill="1" applyBorder="1"/>
    <xf numFmtId="0" fontId="4" fillId="0" borderId="12" xfId="0" applyFont="1" applyBorder="1" applyAlignment="1">
      <alignment horizontal="right"/>
    </xf>
    <xf numFmtId="2" fontId="4" fillId="0" borderId="12" xfId="0" applyNumberFormat="1" applyFont="1" applyBorder="1"/>
    <xf numFmtId="3" fontId="1" fillId="0" borderId="12" xfId="0" applyNumberFormat="1" applyFont="1" applyBorder="1"/>
    <xf numFmtId="3" fontId="8" fillId="0" borderId="12" xfId="0" applyNumberFormat="1" applyFont="1" applyBorder="1"/>
    <xf numFmtId="0" fontId="4" fillId="5" borderId="4" xfId="0" applyFont="1" applyFill="1" applyBorder="1"/>
    <xf numFmtId="0" fontId="30" fillId="0" borderId="0" xfId="0" applyFont="1"/>
    <xf numFmtId="2" fontId="8" fillId="0" borderId="0" xfId="0" applyNumberFormat="1" applyFont="1" applyAlignment="1">
      <alignment horizontal="left"/>
    </xf>
    <xf numFmtId="0" fontId="20" fillId="0" borderId="0" xfId="0" applyFont="1" applyAlignment="1">
      <alignment vertical="center"/>
    </xf>
    <xf numFmtId="0" fontId="8" fillId="0" borderId="0" xfId="0" applyFont="1" applyAlignment="1">
      <alignment horizontal="right" vertical="center"/>
    </xf>
    <xf numFmtId="0" fontId="4" fillId="0" borderId="12" xfId="0" applyFont="1" applyBorder="1"/>
    <xf numFmtId="165" fontId="2" fillId="0" borderId="0" xfId="0" applyNumberFormat="1" applyFont="1"/>
    <xf numFmtId="2" fontId="1" fillId="0" borderId="0" xfId="0" applyNumberFormat="1" applyFont="1"/>
    <xf numFmtId="0" fontId="1" fillId="0" borderId="0" xfId="0" applyFont="1"/>
    <xf numFmtId="14" fontId="2" fillId="0" borderId="4" xfId="0" applyNumberFormat="1" applyFont="1" applyBorder="1" applyAlignment="1">
      <alignment horizontal="center"/>
    </xf>
    <xf numFmtId="0" fontId="2" fillId="0" borderId="0" xfId="0" applyFont="1" applyAlignment="1">
      <alignment horizontal="left" indent="1"/>
    </xf>
    <xf numFmtId="0" fontId="27" fillId="0" borderId="3" xfId="0" applyFont="1" applyBorder="1"/>
    <xf numFmtId="1" fontId="2" fillId="0" borderId="6" xfId="0" applyNumberFormat="1" applyFont="1" applyBorder="1"/>
    <xf numFmtId="0" fontId="20" fillId="0" borderId="8" xfId="0" applyFont="1" applyBorder="1"/>
    <xf numFmtId="0" fontId="35" fillId="0" borderId="0" xfId="0" applyFont="1" applyAlignment="1">
      <alignment vertical="top"/>
    </xf>
    <xf numFmtId="166" fontId="2" fillId="3" borderId="1" xfId="0" applyNumberFormat="1" applyFont="1" applyFill="1" applyBorder="1"/>
    <xf numFmtId="0" fontId="8" fillId="0" borderId="0" xfId="0" applyFont="1" applyAlignment="1">
      <alignment vertical="top"/>
    </xf>
    <xf numFmtId="0" fontId="4" fillId="0" borderId="0" xfId="0" applyFont="1" applyBorder="1"/>
    <xf numFmtId="0" fontId="2" fillId="0" borderId="15" xfId="0" applyFont="1" applyBorder="1" applyAlignment="1">
      <alignment horizontal="left"/>
    </xf>
    <xf numFmtId="0" fontId="8" fillId="0" borderId="0" xfId="0" applyFont="1" applyAlignment="1">
      <alignment horizontal="left" indent="1"/>
    </xf>
    <xf numFmtId="0" fontId="2" fillId="0" borderId="0" xfId="0" applyFont="1" applyAlignment="1">
      <alignment horizontal="left" indent="3"/>
    </xf>
    <xf numFmtId="0" fontId="8" fillId="0" borderId="5" xfId="0" applyFont="1" applyBorder="1" applyAlignment="1">
      <alignment vertical="top"/>
    </xf>
    <xf numFmtId="0" fontId="8" fillId="0" borderId="5" xfId="0" applyFont="1" applyBorder="1" applyAlignment="1">
      <alignment horizontal="left" vertical="top" indent="1"/>
    </xf>
    <xf numFmtId="0" fontId="2" fillId="0" borderId="14" xfId="0" applyFont="1" applyBorder="1"/>
    <xf numFmtId="0" fontId="0" fillId="0" borderId="0" xfId="0" applyFont="1"/>
    <xf numFmtId="0" fontId="8" fillId="0" borderId="0" xfId="0" applyFont="1" applyAlignment="1">
      <alignment horizontal="right" vertical="top"/>
    </xf>
    <xf numFmtId="0" fontId="8" fillId="0" borderId="0" xfId="0" applyFont="1" applyBorder="1"/>
    <xf numFmtId="0" fontId="4" fillId="0" borderId="0" xfId="0" applyFont="1" applyBorder="1" applyAlignment="1">
      <alignment horizontal="right"/>
    </xf>
    <xf numFmtId="165" fontId="2" fillId="0" borderId="0" xfId="0" applyNumberFormat="1" applyFont="1" applyBorder="1"/>
    <xf numFmtId="0" fontId="2" fillId="0" borderId="0" xfId="0" applyFont="1" applyAlignment="1"/>
    <xf numFmtId="0" fontId="0" fillId="0" borderId="0" xfId="0" applyFont="1" applyAlignment="1"/>
    <xf numFmtId="0" fontId="20" fillId="0" borderId="0" xfId="0" applyFont="1" applyAlignment="1"/>
    <xf numFmtId="165" fontId="20" fillId="0" borderId="0" xfId="0" applyNumberFormat="1" applyFont="1" applyAlignment="1"/>
    <xf numFmtId="0" fontId="10" fillId="5" borderId="2" xfId="0" applyFont="1" applyFill="1" applyBorder="1" applyAlignment="1">
      <alignment horizontal="left" indent="1"/>
    </xf>
    <xf numFmtId="2" fontId="2" fillId="3" borderId="17" xfId="0" applyNumberFormat="1" applyFont="1" applyFill="1" applyBorder="1"/>
    <xf numFmtId="0" fontId="12" fillId="4" borderId="0" xfId="0" applyFont="1" applyFill="1" applyAlignment="1">
      <alignment horizontal="left"/>
    </xf>
    <xf numFmtId="0" fontId="11" fillId="4" borderId="10" xfId="0" applyFont="1" applyFill="1" applyBorder="1" applyAlignment="1">
      <alignment horizontal="center"/>
    </xf>
    <xf numFmtId="3" fontId="4" fillId="7" borderId="1" xfId="0" applyNumberFormat="1" applyFont="1" applyFill="1" applyBorder="1" applyProtection="1">
      <protection locked="0"/>
    </xf>
    <xf numFmtId="3" fontId="1" fillId="7" borderId="1" xfId="0" applyNumberFormat="1" applyFont="1" applyFill="1" applyBorder="1" applyProtection="1">
      <protection locked="0"/>
    </xf>
    <xf numFmtId="0" fontId="8" fillId="0" borderId="0" xfId="0" applyFont="1" applyAlignment="1"/>
    <xf numFmtId="0" fontId="0" fillId="0" borderId="4" xfId="0" applyFont="1" applyBorder="1" applyAlignment="1"/>
    <xf numFmtId="0" fontId="0" fillId="0" borderId="5" xfId="0" applyFont="1" applyBorder="1" applyAlignment="1"/>
    <xf numFmtId="0" fontId="10" fillId="5" borderId="4" xfId="0" applyFont="1" applyFill="1" applyBorder="1" applyAlignment="1"/>
    <xf numFmtId="0" fontId="4" fillId="0" borderId="0" xfId="0" applyFont="1" applyAlignment="1">
      <alignment horizontal="center"/>
    </xf>
    <xf numFmtId="0" fontId="38" fillId="4" borderId="0" xfId="0" applyFont="1" applyFill="1" applyAlignment="1"/>
    <xf numFmtId="0" fontId="37" fillId="4" borderId="0" xfId="9" applyFill="1"/>
    <xf numFmtId="0" fontId="2" fillId="0" borderId="7" xfId="0" applyFont="1" applyBorder="1"/>
    <xf numFmtId="1" fontId="20" fillId="0" borderId="5" xfId="0" applyNumberFormat="1" applyFont="1" applyBorder="1"/>
    <xf numFmtId="0" fontId="23" fillId="0" borderId="4" xfId="0" applyFont="1" applyBorder="1"/>
    <xf numFmtId="0" fontId="2" fillId="0" borderId="5" xfId="0" applyFont="1" applyBorder="1"/>
    <xf numFmtId="0" fontId="34" fillId="0" borderId="0" xfId="0" applyFont="1" applyBorder="1"/>
    <xf numFmtId="2" fontId="20" fillId="0" borderId="0" xfId="0" applyNumberFormat="1" applyFont="1" applyBorder="1"/>
    <xf numFmtId="0" fontId="8" fillId="0" borderId="5" xfId="0" applyFont="1" applyBorder="1"/>
    <xf numFmtId="1" fontId="23" fillId="0" borderId="0" xfId="0" applyNumberFormat="1" applyFont="1" applyBorder="1"/>
    <xf numFmtId="0" fontId="8" fillId="0" borderId="0" xfId="0" applyFont="1" applyBorder="1" applyAlignment="1">
      <alignment horizontal="right"/>
    </xf>
    <xf numFmtId="2" fontId="23" fillId="0" borderId="0" xfId="0" applyNumberFormat="1" applyFont="1" applyBorder="1"/>
    <xf numFmtId="2" fontId="20" fillId="2" borderId="0" xfId="0" applyNumberFormat="1" applyFont="1" applyFill="1" applyBorder="1"/>
    <xf numFmtId="0" fontId="20" fillId="2" borderId="0" xfId="0" applyFont="1" applyFill="1" applyBorder="1"/>
    <xf numFmtId="0" fontId="4" fillId="2" borderId="0" xfId="0" applyFont="1" applyFill="1" applyBorder="1"/>
    <xf numFmtId="1" fontId="23" fillId="2" borderId="0" xfId="0" applyNumberFormat="1" applyFont="1" applyFill="1" applyBorder="1"/>
    <xf numFmtId="0" fontId="39" fillId="2" borderId="0" xfId="0" applyFont="1" applyFill="1" applyAlignment="1">
      <alignment horizontal="right"/>
    </xf>
    <xf numFmtId="2" fontId="23" fillId="2" borderId="0" xfId="0" applyNumberFormat="1" applyFont="1" applyFill="1" applyBorder="1"/>
    <xf numFmtId="3" fontId="4" fillId="3" borderId="11" xfId="0" applyNumberFormat="1" applyFont="1" applyFill="1" applyBorder="1"/>
    <xf numFmtId="3" fontId="8" fillId="3" borderId="11" xfId="0" applyNumberFormat="1" applyFont="1" applyFill="1" applyBorder="1"/>
    <xf numFmtId="0" fontId="2" fillId="0" borderId="15" xfId="0" applyFont="1" applyBorder="1"/>
    <xf numFmtId="0" fontId="1" fillId="7" borderId="13" xfId="8" applyFont="1" applyFill="1" applyBorder="1" applyAlignment="1" applyProtection="1">
      <alignment horizontal="left"/>
      <protection locked="0"/>
    </xf>
    <xf numFmtId="0" fontId="1" fillId="7" borderId="14" xfId="8" applyFont="1" applyFill="1" applyBorder="1" applyAlignment="1" applyProtection="1">
      <alignment horizontal="left"/>
      <protection locked="0"/>
    </xf>
    <xf numFmtId="0" fontId="1" fillId="7" borderId="11" xfId="8" applyFont="1" applyFill="1" applyBorder="1" applyAlignment="1" applyProtection="1">
      <alignment horizontal="left"/>
      <protection locked="0"/>
    </xf>
    <xf numFmtId="0" fontId="4" fillId="0" borderId="0" xfId="0" applyFont="1" applyProtection="1">
      <protection locked="0"/>
    </xf>
    <xf numFmtId="0" fontId="8" fillId="11" borderId="1" xfId="0" applyFont="1" applyFill="1" applyBorder="1" applyAlignment="1" applyProtection="1">
      <alignment horizontal="center"/>
      <protection locked="0"/>
    </xf>
    <xf numFmtId="0" fontId="8" fillId="0" borderId="0" xfId="0" applyFont="1" applyAlignment="1" applyProtection="1">
      <alignment horizontal="center"/>
      <protection locked="0"/>
    </xf>
    <xf numFmtId="0" fontId="0" fillId="0" borderId="0" xfId="0" applyFont="1" applyProtection="1">
      <protection locked="0"/>
    </xf>
    <xf numFmtId="0" fontId="0" fillId="0" borderId="0" xfId="0" applyFont="1" applyBorder="1" applyAlignment="1"/>
    <xf numFmtId="0" fontId="10" fillId="4" borderId="5" xfId="0" applyFont="1" applyFill="1" applyBorder="1" applyAlignment="1">
      <alignment horizontal="left" indent="1"/>
    </xf>
    <xf numFmtId="0" fontId="4" fillId="4" borderId="4" xfId="0" applyFont="1" applyFill="1" applyBorder="1"/>
    <xf numFmtId="0" fontId="2" fillId="4" borderId="6" xfId="0" applyFont="1" applyFill="1" applyBorder="1"/>
    <xf numFmtId="0" fontId="10" fillId="4" borderId="0" xfId="0" applyFont="1" applyFill="1" applyBorder="1" applyAlignment="1">
      <alignment horizontal="left" indent="1"/>
    </xf>
    <xf numFmtId="0" fontId="10" fillId="4" borderId="0" xfId="0" applyFont="1" applyFill="1" applyBorder="1" applyAlignment="1"/>
    <xf numFmtId="0" fontId="4" fillId="4" borderId="0" xfId="0" applyFont="1" applyFill="1" applyBorder="1"/>
    <xf numFmtId="0" fontId="2" fillId="4" borderId="0" xfId="0" applyFont="1" applyFill="1" applyBorder="1"/>
    <xf numFmtId="0" fontId="20" fillId="4" borderId="0" xfId="0" applyFont="1" applyFill="1" applyBorder="1"/>
    <xf numFmtId="0" fontId="10" fillId="5" borderId="0" xfId="0" applyFont="1" applyFill="1" applyAlignment="1">
      <alignment horizontal="center"/>
    </xf>
    <xf numFmtId="0" fontId="11" fillId="4" borderId="0" xfId="0" applyFont="1" applyFill="1" applyAlignment="1">
      <alignment horizontal="left" vertical="top" wrapText="1"/>
    </xf>
    <xf numFmtId="0" fontId="11" fillId="4" borderId="4" xfId="0" applyFont="1" applyFill="1" applyBorder="1" applyAlignment="1">
      <alignment horizontal="left" wrapText="1"/>
    </xf>
    <xf numFmtId="0" fontId="11" fillId="4" borderId="3" xfId="0" applyFont="1" applyFill="1" applyBorder="1" applyAlignment="1">
      <alignment horizontal="left" wrapText="1"/>
    </xf>
    <xf numFmtId="0" fontId="11" fillId="4" borderId="12" xfId="0" applyFont="1" applyFill="1" applyBorder="1" applyAlignment="1">
      <alignment horizontal="left" wrapText="1"/>
    </xf>
    <xf numFmtId="0" fontId="11" fillId="4" borderId="8" xfId="0" applyFont="1" applyFill="1" applyBorder="1" applyAlignment="1">
      <alignment horizontal="left"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6" xfId="0" applyFont="1" applyFill="1" applyBorder="1" applyAlignment="1">
      <alignment horizontal="left" wrapText="1"/>
    </xf>
    <xf numFmtId="0" fontId="11" fillId="4" borderId="8" xfId="0" applyFont="1" applyFill="1" applyBorder="1" applyAlignment="1">
      <alignment horizontal="left" vertical="top" wrapText="1"/>
    </xf>
    <xf numFmtId="0" fontId="11" fillId="4" borderId="0" xfId="0" applyFont="1" applyFill="1" applyAlignment="1">
      <alignment horizontal="left" wrapText="1"/>
    </xf>
    <xf numFmtId="0" fontId="11" fillId="4" borderId="12" xfId="0" applyFont="1" applyFill="1" applyBorder="1" applyAlignment="1">
      <alignment horizontal="left" vertical="top" wrapText="1"/>
    </xf>
    <xf numFmtId="0" fontId="37" fillId="4" borderId="0" xfId="9" applyFill="1" applyAlignment="1">
      <alignment horizontal="left"/>
    </xf>
    <xf numFmtId="0" fontId="2" fillId="0" borderId="5" xfId="0" applyFont="1" applyBorder="1" applyAlignment="1">
      <alignment horizontal="left" vertical="top" wrapText="1" indent="1"/>
    </xf>
    <xf numFmtId="0" fontId="2" fillId="0" borderId="0" xfId="0" applyFont="1" applyBorder="1" applyAlignment="1">
      <alignment horizontal="left" vertical="top" wrapText="1" indent="1"/>
    </xf>
    <xf numFmtId="0" fontId="8" fillId="0" borderId="0" xfId="0" applyFont="1" applyBorder="1" applyAlignment="1">
      <alignment horizontal="center" vertical="top" wrapText="1"/>
    </xf>
    <xf numFmtId="0" fontId="37" fillId="0" borderId="0" xfId="9" applyAlignment="1">
      <alignment horizontal="center"/>
    </xf>
    <xf numFmtId="0" fontId="4" fillId="0" borderId="0" xfId="0" applyFont="1" applyAlignment="1">
      <alignment horizontal="center"/>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1" xfId="0" applyFont="1" applyBorder="1" applyAlignment="1">
      <alignment horizontal="center" vertical="center" wrapText="1"/>
    </xf>
    <xf numFmtId="0" fontId="18" fillId="5" borderId="0" xfId="0" applyFont="1" applyFill="1" applyAlignment="1">
      <alignment horizontal="center"/>
    </xf>
    <xf numFmtId="0" fontId="3" fillId="0" borderId="6" xfId="0" applyFont="1" applyBorder="1" applyAlignment="1">
      <alignment horizontal="center" wrapText="1"/>
    </xf>
    <xf numFmtId="0" fontId="1" fillId="7" borderId="13" xfId="8" applyFont="1" applyFill="1" applyBorder="1" applyAlignment="1" applyProtection="1">
      <alignment horizontal="left"/>
      <protection locked="0"/>
    </xf>
    <xf numFmtId="0" fontId="1" fillId="7" borderId="14" xfId="8" applyFont="1" applyFill="1" applyBorder="1" applyAlignment="1" applyProtection="1">
      <alignment horizontal="left"/>
      <protection locked="0"/>
    </xf>
    <xf numFmtId="0" fontId="1" fillId="7" borderId="11" xfId="8" applyFont="1" applyFill="1" applyBorder="1" applyAlignment="1" applyProtection="1">
      <alignment horizontal="left"/>
      <protection locked="0"/>
    </xf>
    <xf numFmtId="0" fontId="5" fillId="0" borderId="5" xfId="0" applyFont="1" applyBorder="1" applyAlignment="1">
      <alignment horizontal="left" vertical="center" wrapText="1"/>
    </xf>
    <xf numFmtId="165" fontId="0" fillId="0" borderId="0" xfId="0" applyNumberFormat="1" applyBorder="1" applyAlignment="1">
      <alignment horizontal="center" vertical="center" wrapText="1"/>
    </xf>
    <xf numFmtId="165" fontId="0" fillId="0" borderId="6" xfId="0" applyNumberFormat="1" applyBorder="1" applyAlignment="1">
      <alignment horizontal="center" vertical="center" wrapText="1"/>
    </xf>
    <xf numFmtId="0" fontId="28" fillId="0" borderId="4" xfId="0" applyFont="1" applyBorder="1" applyAlignment="1">
      <alignment horizontal="center" wrapText="1"/>
    </xf>
    <xf numFmtId="0" fontId="28" fillId="0" borderId="0" xfId="0" applyFont="1" applyBorder="1" applyAlignment="1">
      <alignment horizontal="center" wrapText="1"/>
    </xf>
    <xf numFmtId="0" fontId="5" fillId="0" borderId="5" xfId="0" applyFont="1" applyBorder="1" applyAlignment="1">
      <alignment horizontal="left" wrapText="1"/>
    </xf>
    <xf numFmtId="0" fontId="16" fillId="9" borderId="1" xfId="3"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11" xfId="3" applyFont="1" applyBorder="1" applyAlignment="1">
      <alignment horizontal="center" vertical="center" wrapText="1"/>
    </xf>
  </cellXfs>
  <cellStyles count="10">
    <cellStyle name="Hyperlink" xfId="9" builtinId="8"/>
    <cellStyle name="Input" xfId="8" builtinId="20"/>
    <cellStyle name="Normal" xfId="0" builtinId="0"/>
    <cellStyle name="Normal 2" xfId="2"/>
    <cellStyle name="Normal 2 2" xfId="5"/>
    <cellStyle name="Normal 3" xfId="3"/>
    <cellStyle name="Normal 3 2" xfId="6"/>
    <cellStyle name="Normal 4" xfId="1"/>
    <cellStyle name="Percent 2" xfId="4"/>
    <cellStyle name="Percent 2 2" xfId="7"/>
  </cellStyles>
  <dxfs count="18">
    <dxf>
      <border>
        <right style="thin">
          <color auto="1"/>
        </right>
        <top style="thin">
          <color auto="1"/>
        </top>
        <vertical/>
        <horizontal/>
      </border>
    </dxf>
    <dxf>
      <border>
        <right style="thin">
          <color auto="1"/>
        </right>
        <vertical/>
        <horizontal/>
      </border>
    </dxf>
    <dxf>
      <border>
        <right style="thin">
          <color auto="1"/>
        </right>
        <bottom style="thin">
          <color auto="1"/>
        </bottom>
        <vertical/>
        <horizontal/>
      </border>
    </dxf>
    <dxf>
      <border>
        <bottom style="thin">
          <color auto="1"/>
        </bottom>
        <vertical/>
        <horizontal/>
      </border>
    </dxf>
    <dxf>
      <border>
        <left style="thin">
          <color auto="1"/>
        </left>
        <right/>
        <top/>
        <bottom style="thin">
          <color auto="1"/>
        </bottom>
        <vertical/>
        <horizontal/>
      </border>
    </dxf>
    <dxf>
      <border>
        <left style="thin">
          <color auto="1"/>
        </left>
        <right/>
        <top/>
        <bottom/>
        <vertical/>
        <horizontal/>
      </border>
    </dxf>
    <dxf>
      <border>
        <left style="thin">
          <color auto="1"/>
        </left>
        <right/>
        <top style="thin">
          <color auto="1"/>
        </top>
        <bottom/>
        <vertical/>
        <horizontal/>
      </border>
    </dxf>
    <dxf>
      <font>
        <b/>
        <i val="0"/>
      </font>
      <numFmt numFmtId="0" formatCode="General"/>
      <fill>
        <patternFill patternType="lightDown">
          <fgColor theme="5"/>
        </patternFill>
      </fill>
      <border>
        <left style="thin">
          <color auto="1"/>
        </left>
        <right style="thin">
          <color auto="1"/>
        </right>
        <top style="thin">
          <color auto="1"/>
        </top>
        <bottom style="thin">
          <color auto="1"/>
        </bottom>
        <vertical/>
        <horizontal/>
      </border>
    </dxf>
    <dxf>
      <numFmt numFmtId="2" formatCode="0.00"/>
      <fill>
        <patternFill>
          <bgColor rgb="FFB7F466"/>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ill>
        <patternFill>
          <bgColor rgb="FFFFFF66"/>
        </patternFill>
      </fill>
      <border>
        <left style="thin">
          <color auto="1"/>
        </left>
        <right style="thin">
          <color auto="1"/>
        </right>
        <top style="thin">
          <color auto="1"/>
        </top>
        <bottom style="thin">
          <color auto="1"/>
        </bottom>
        <vertical/>
        <horizontal/>
      </border>
    </dxf>
    <dxf>
      <numFmt numFmtId="2" formatCode="0.00"/>
      <fill>
        <patternFill>
          <bgColor theme="2" tint="-9.9948118533890809E-2"/>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colors>
    <mruColors>
      <color rgb="FFCEC65A"/>
      <color rgb="FFB7F466"/>
      <color rgb="FFC6F983"/>
      <color rgb="FFC4F86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22" fmlaLink="$O$12" fmlaRange="$O$10:$O$11" val="0"/>
</file>

<file path=xl/ctrlProps/ctrlProp2.xml><?xml version="1.0" encoding="utf-8"?>
<formControlPr xmlns="http://schemas.microsoft.com/office/spreadsheetml/2009/9/main" objectType="Drop" dropLines="6" dropStyle="combo" dx="22" fmlaLink="$O$79" fmlaRange="$O$73:$O$78" val="0"/>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png"/><Relationship Id="rId6" Type="http://schemas.openxmlformats.org/officeDocument/2006/relationships/image" Target="../media/image10.JPG"/><Relationship Id="rId11" Type="http://schemas.openxmlformats.org/officeDocument/2006/relationships/image" Target="../media/image15.jpeg"/><Relationship Id="rId5" Type="http://schemas.openxmlformats.org/officeDocument/2006/relationships/image" Target="../media/image9.JPG"/><Relationship Id="rId10" Type="http://schemas.openxmlformats.org/officeDocument/2006/relationships/image" Target="../media/image14.jpg"/><Relationship Id="rId4" Type="http://schemas.openxmlformats.org/officeDocument/2006/relationships/image" Target="../media/image8.JPG"/><Relationship Id="rId9" Type="http://schemas.openxmlformats.org/officeDocument/2006/relationships/image" Target="../media/image1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11</xdr:col>
      <xdr:colOff>685800</xdr:colOff>
      <xdr:row>46</xdr:row>
      <xdr:rowOff>200024</xdr:rowOff>
    </xdr:from>
    <xdr:to>
      <xdr:col>16</xdr:col>
      <xdr:colOff>723900</xdr:colOff>
      <xdr:row>49</xdr:row>
      <xdr:rowOff>171449</xdr:rowOff>
    </xdr:to>
    <xdr:sp macro="" textlink="">
      <xdr:nvSpPr>
        <xdr:cNvPr id="9" name="Trapezoid 8">
          <a:extLst>
            <a:ext uri="{FF2B5EF4-FFF2-40B4-BE49-F238E27FC236}">
              <a16:creationId xmlns:a16="http://schemas.microsoft.com/office/drawing/2014/main" xmlns="" id="{00000000-0008-0000-0100-000009000000}"/>
            </a:ext>
          </a:extLst>
        </xdr:cNvPr>
        <xdr:cNvSpPr/>
      </xdr:nvSpPr>
      <xdr:spPr>
        <a:xfrm flipV="1">
          <a:off x="9353550" y="9134474"/>
          <a:ext cx="4229100" cy="552450"/>
        </a:xfrm>
        <a:prstGeom prst="trapezoid">
          <a:avLst>
            <a:gd name="adj" fmla="val 71343"/>
          </a:avLst>
        </a:prstGeom>
        <a:solidFill>
          <a:srgbClr val="CEC65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295275</xdr:colOff>
      <xdr:row>43</xdr:row>
      <xdr:rowOff>182880</xdr:rowOff>
    </xdr:from>
    <xdr:to>
      <xdr:col>12</xdr:col>
      <xdr:colOff>19049</xdr:colOff>
      <xdr:row>47</xdr:row>
      <xdr:rowOff>0</xdr:rowOff>
    </xdr:to>
    <xdr:sp macro="" textlink="">
      <xdr:nvSpPr>
        <xdr:cNvPr id="4" name="Freeform: Shape 3">
          <a:extLst>
            <a:ext uri="{FF2B5EF4-FFF2-40B4-BE49-F238E27FC236}">
              <a16:creationId xmlns:a16="http://schemas.microsoft.com/office/drawing/2014/main" xmlns="" id="{00000000-0008-0000-0100-000004000000}"/>
            </a:ext>
          </a:extLst>
        </xdr:cNvPr>
        <xdr:cNvSpPr/>
      </xdr:nvSpPr>
      <xdr:spPr>
        <a:xfrm>
          <a:off x="8963025" y="8526780"/>
          <a:ext cx="695324" cy="607695"/>
        </a:xfrm>
        <a:custGeom>
          <a:avLst/>
          <a:gdLst>
            <a:gd name="connsiteX0" fmla="*/ 754380 w 769620"/>
            <a:gd name="connsiteY0" fmla="*/ 0 h 571500"/>
            <a:gd name="connsiteX1" fmla="*/ 0 w 769620"/>
            <a:gd name="connsiteY1" fmla="*/ 0 h 571500"/>
            <a:gd name="connsiteX2" fmla="*/ 411480 w 769620"/>
            <a:gd name="connsiteY2" fmla="*/ 571500 h 571500"/>
            <a:gd name="connsiteX3" fmla="*/ 769620 w 769620"/>
            <a:gd name="connsiteY3" fmla="*/ 571500 h 571500"/>
            <a:gd name="connsiteX4" fmla="*/ 754380 w 769620"/>
            <a:gd name="connsiteY4" fmla="*/ 0 h 571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69620" h="571500">
              <a:moveTo>
                <a:pt x="754380" y="0"/>
              </a:moveTo>
              <a:lnTo>
                <a:pt x="0" y="0"/>
              </a:lnTo>
              <a:lnTo>
                <a:pt x="411480" y="571500"/>
              </a:lnTo>
              <a:lnTo>
                <a:pt x="769620" y="571500"/>
              </a:lnTo>
              <a:lnTo>
                <a:pt x="754380" y="0"/>
              </a:lnTo>
              <a:close/>
            </a:path>
          </a:pathLst>
        </a:cu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57151</xdr:colOff>
      <xdr:row>18</xdr:row>
      <xdr:rowOff>28575</xdr:rowOff>
    </xdr:from>
    <xdr:to>
      <xdr:col>9</xdr:col>
      <xdr:colOff>285751</xdr:colOff>
      <xdr:row>20</xdr:row>
      <xdr:rowOff>0</xdr:rowOff>
    </xdr:to>
    <xdr:sp macro="" textlink="">
      <xdr:nvSpPr>
        <xdr:cNvPr id="7" name="Right Brace 6">
          <a:extLst>
            <a:ext uri="{FF2B5EF4-FFF2-40B4-BE49-F238E27FC236}">
              <a16:creationId xmlns:a16="http://schemas.microsoft.com/office/drawing/2014/main" xmlns="" id="{00000000-0008-0000-0100-000007000000}"/>
            </a:ext>
          </a:extLst>
        </xdr:cNvPr>
        <xdr:cNvSpPr/>
      </xdr:nvSpPr>
      <xdr:spPr>
        <a:xfrm>
          <a:off x="7096126" y="3438525"/>
          <a:ext cx="228600" cy="447675"/>
        </a:xfrm>
        <a:prstGeom prst="rightBrace">
          <a:avLst>
            <a:gd name="adj1" fmla="val 8333"/>
            <a:gd name="adj2" fmla="val 24468"/>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15</xdr:row>
          <xdr:rowOff>161925</xdr:rowOff>
        </xdr:from>
        <xdr:to>
          <xdr:col>7</xdr:col>
          <xdr:colOff>47625</xdr:colOff>
          <xdr:row>17</xdr:row>
          <xdr:rowOff>28575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161925</xdr:rowOff>
        </xdr:from>
        <xdr:to>
          <xdr:col>7</xdr:col>
          <xdr:colOff>76200</xdr:colOff>
          <xdr:row>73</xdr:row>
          <xdr:rowOff>28575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7</xdr:col>
          <xdr:colOff>240568</xdr:colOff>
          <xdr:row>111</xdr:row>
          <xdr:rowOff>127000</xdr:rowOff>
        </xdr:to>
        <xdr:pic>
          <xdr:nvPicPr>
            <xdr:cNvPr id="26" name="Picture 25">
              <a:extLst>
                <a:ext uri="{FF2B5EF4-FFF2-40B4-BE49-F238E27FC236}">
                  <a16:creationId xmlns:a16="http://schemas.microsoft.com/office/drawing/2014/main" xmlns="" id="{00000000-0008-0000-0100-00001A000000}"/>
                </a:ext>
              </a:extLst>
            </xdr:cNvPr>
            <xdr:cNvPicPr>
              <a:picLocks noChangeAspect="1"/>
              <a:extLst>
                <a:ext uri="{84589F7E-364E-4C9E-8A38-B11213B215E9}">
                  <a14:cameraTool cellRange="Picture" spid="_x0000_s2221"/>
                </a:ext>
              </a:extLst>
            </xdr:cNvPicPr>
          </xdr:nvPicPr>
          <xdr:blipFill>
            <a:blip xmlns:r="http://schemas.openxmlformats.org/officeDocument/2006/relationships" r:embed="rId1"/>
            <a:stretch>
              <a:fillRect/>
            </a:stretch>
          </xdr:blipFill>
          <xdr:spPr>
            <a:xfrm>
              <a:off x="586740" y="16588740"/>
              <a:ext cx="5909848" cy="4150360"/>
            </a:xfrm>
            <a:prstGeom prst="rect">
              <a:avLst/>
            </a:prstGeom>
          </xdr:spPr>
        </xdr:pic>
        <xdr:clientData/>
      </xdr:twoCellAnchor>
    </mc:Choice>
    <mc:Fallback/>
  </mc:AlternateContent>
  <xdr:twoCellAnchor>
    <xdr:from>
      <xdr:col>10</xdr:col>
      <xdr:colOff>719668</xdr:colOff>
      <xdr:row>42</xdr:row>
      <xdr:rowOff>1056</xdr:rowOff>
    </xdr:from>
    <xdr:to>
      <xdr:col>17</xdr:col>
      <xdr:colOff>529168</xdr:colOff>
      <xdr:row>49</xdr:row>
      <xdr:rowOff>180975</xdr:rowOff>
    </xdr:to>
    <xdr:sp macro="" textlink="">
      <xdr:nvSpPr>
        <xdr:cNvPr id="8" name="Trapezoid 7">
          <a:extLst>
            <a:ext uri="{FF2B5EF4-FFF2-40B4-BE49-F238E27FC236}">
              <a16:creationId xmlns:a16="http://schemas.microsoft.com/office/drawing/2014/main" xmlns="" id="{00000000-0008-0000-0100-000008000000}"/>
            </a:ext>
          </a:extLst>
        </xdr:cNvPr>
        <xdr:cNvSpPr/>
      </xdr:nvSpPr>
      <xdr:spPr>
        <a:xfrm flipV="1">
          <a:off x="8653993" y="8144931"/>
          <a:ext cx="5648325" cy="1551519"/>
        </a:xfrm>
        <a:prstGeom prst="trapezoid">
          <a:avLst>
            <a:gd name="adj" fmla="val 71343"/>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203200</xdr:colOff>
          <xdr:row>89</xdr:row>
          <xdr:rowOff>95250</xdr:rowOff>
        </xdr:from>
        <xdr:to>
          <xdr:col>15</xdr:col>
          <xdr:colOff>786761</xdr:colOff>
          <xdr:row>111</xdr:row>
          <xdr:rowOff>127000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a:extLst>
                <a:ext uri="{84589F7E-364E-4C9E-8A38-B11213B215E9}">
                  <a14:cameraTool cellRange="Picture2" spid="_x0000_s2222"/>
                </a:ext>
              </a:extLst>
            </xdr:cNvPicPr>
          </xdr:nvPicPr>
          <xdr:blipFill>
            <a:blip xmlns:r="http://schemas.openxmlformats.org/officeDocument/2006/relationships" r:embed="rId2"/>
            <a:stretch>
              <a:fillRect/>
            </a:stretch>
          </xdr:blipFill>
          <xdr:spPr>
            <a:xfrm>
              <a:off x="7283450" y="16510000"/>
              <a:ext cx="5330187" cy="4222750"/>
            </a:xfrm>
            <a:prstGeom prst="rect">
              <a:avLst/>
            </a:prstGeom>
          </xdr:spPr>
        </xdr:pic>
        <xdr:clientData/>
      </xdr:twoCellAnchor>
    </mc:Choice>
    <mc:Fallback/>
  </mc:AlternateContent>
  <xdr:twoCellAnchor>
    <xdr:from>
      <xdr:col>11</xdr:col>
      <xdr:colOff>254000</xdr:colOff>
      <xdr:row>43</xdr:row>
      <xdr:rowOff>179916</xdr:rowOff>
    </xdr:from>
    <xdr:to>
      <xdr:col>17</xdr:col>
      <xdr:colOff>285750</xdr:colOff>
      <xdr:row>43</xdr:row>
      <xdr:rowOff>179917</xdr:rowOff>
    </xdr:to>
    <xdr:cxnSp macro="">
      <xdr:nvCxnSpPr>
        <xdr:cNvPr id="5" name="Straight Connector 4">
          <a:extLst>
            <a:ext uri="{FF2B5EF4-FFF2-40B4-BE49-F238E27FC236}">
              <a16:creationId xmlns:a16="http://schemas.microsoft.com/office/drawing/2014/main" xmlns="" id="{00000000-0008-0000-0100-000005000000}"/>
            </a:ext>
          </a:extLst>
        </xdr:cNvPr>
        <xdr:cNvCxnSpPr/>
      </xdr:nvCxnSpPr>
      <xdr:spPr>
        <a:xfrm>
          <a:off x="8932333" y="8530166"/>
          <a:ext cx="5143500" cy="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857779</xdr:colOff>
      <xdr:row>47</xdr:row>
      <xdr:rowOff>123825</xdr:rowOff>
    </xdr:from>
    <xdr:to>
      <xdr:col>15</xdr:col>
      <xdr:colOff>387878</xdr:colOff>
      <xdr:row>49</xdr:row>
      <xdr:rowOff>60325</xdr:rowOff>
    </xdr:to>
    <xdr:sp macro="" textlink="">
      <xdr:nvSpPr>
        <xdr:cNvPr id="15" name="TextBox 14">
          <a:extLst>
            <a:ext uri="{FF2B5EF4-FFF2-40B4-BE49-F238E27FC236}">
              <a16:creationId xmlns:a16="http://schemas.microsoft.com/office/drawing/2014/main" xmlns="" id="{00000000-0008-0000-0100-00000F000000}"/>
            </a:ext>
          </a:extLst>
        </xdr:cNvPr>
        <xdr:cNvSpPr txBox="1"/>
      </xdr:nvSpPr>
      <xdr:spPr>
        <a:xfrm>
          <a:off x="10768542" y="8872538"/>
          <a:ext cx="1844674" cy="298450"/>
        </a:xfrm>
        <a:prstGeom prst="rect">
          <a:avLst/>
        </a:prstGeom>
        <a:solidFill>
          <a:srgbClr val="CEC65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solidFill>
                <a:sysClr val="windowText" lastClr="000000"/>
              </a:solidFill>
            </a:rPr>
            <a:t>Sediment Storage Zone</a:t>
          </a:r>
        </a:p>
      </xdr:txBody>
    </xdr:sp>
    <xdr:clientData/>
  </xdr:twoCellAnchor>
  <xdr:twoCellAnchor>
    <xdr:from>
      <xdr:col>16</xdr:col>
      <xdr:colOff>695324</xdr:colOff>
      <xdr:row>42</xdr:row>
      <xdr:rowOff>95251</xdr:rowOff>
    </xdr:from>
    <xdr:to>
      <xdr:col>17</xdr:col>
      <xdr:colOff>247649</xdr:colOff>
      <xdr:row>50</xdr:row>
      <xdr:rowOff>1</xdr:rowOff>
    </xdr:to>
    <xdr:sp macro="" textlink="">
      <xdr:nvSpPr>
        <xdr:cNvPr id="10" name="Rectangle 9">
          <a:extLst>
            <a:ext uri="{FF2B5EF4-FFF2-40B4-BE49-F238E27FC236}">
              <a16:creationId xmlns:a16="http://schemas.microsoft.com/office/drawing/2014/main" xmlns="" id="{00000000-0008-0000-0100-00000A000000}"/>
            </a:ext>
          </a:extLst>
        </xdr:cNvPr>
        <xdr:cNvSpPr/>
      </xdr:nvSpPr>
      <xdr:spPr>
        <a:xfrm>
          <a:off x="13924491" y="7874001"/>
          <a:ext cx="494241" cy="1397000"/>
        </a:xfrm>
        <a:prstGeom prst="rect">
          <a:avLst/>
        </a:prstGeom>
        <a:solidFill>
          <a:schemeClr val="bg2"/>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529166</xdr:colOff>
      <xdr:row>47</xdr:row>
      <xdr:rowOff>59267</xdr:rowOff>
    </xdr:from>
    <xdr:to>
      <xdr:col>12</xdr:col>
      <xdr:colOff>529166</xdr:colOff>
      <xdr:row>49</xdr:row>
      <xdr:rowOff>135467</xdr:rowOff>
    </xdr:to>
    <xdr:cxnSp macro="">
      <xdr:nvCxnSpPr>
        <xdr:cNvPr id="13" name="Straight Arrow Connector 12">
          <a:extLst>
            <a:ext uri="{FF2B5EF4-FFF2-40B4-BE49-F238E27FC236}">
              <a16:creationId xmlns:a16="http://schemas.microsoft.com/office/drawing/2014/main" xmlns="" id="{00000000-0008-0000-0100-00000D000000}"/>
            </a:ext>
          </a:extLst>
        </xdr:cNvPr>
        <xdr:cNvCxnSpPr/>
      </xdr:nvCxnSpPr>
      <xdr:spPr>
        <a:xfrm>
          <a:off x="10168466" y="9193742"/>
          <a:ext cx="0" cy="4572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243839</xdr:colOff>
      <xdr:row>49</xdr:row>
      <xdr:rowOff>22861</xdr:rowOff>
    </xdr:from>
    <xdr:to>
      <xdr:col>17</xdr:col>
      <xdr:colOff>552447</xdr:colOff>
      <xdr:row>49</xdr:row>
      <xdr:rowOff>182881</xdr:rowOff>
    </xdr:to>
    <xdr:sp macro="" textlink="">
      <xdr:nvSpPr>
        <xdr:cNvPr id="21" name="Rectangle 20">
          <a:extLst>
            <a:ext uri="{FF2B5EF4-FFF2-40B4-BE49-F238E27FC236}">
              <a16:creationId xmlns:a16="http://schemas.microsoft.com/office/drawing/2014/main" xmlns="" id="{00000000-0008-0000-0100-000015000000}"/>
            </a:ext>
          </a:extLst>
        </xdr:cNvPr>
        <xdr:cNvSpPr/>
      </xdr:nvSpPr>
      <xdr:spPr>
        <a:xfrm rot="5400000">
          <a:off x="14483713" y="9115427"/>
          <a:ext cx="160020" cy="308608"/>
        </a:xfrm>
        <a:prstGeom prst="rect">
          <a:avLst/>
        </a:prstGeom>
        <a:solidFill>
          <a:schemeClr val="bg2"/>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112879</xdr:colOff>
      <xdr:row>45</xdr:row>
      <xdr:rowOff>101551</xdr:rowOff>
    </xdr:from>
    <xdr:to>
      <xdr:col>16</xdr:col>
      <xdr:colOff>818888</xdr:colOff>
      <xdr:row>45</xdr:row>
      <xdr:rowOff>147270</xdr:rowOff>
    </xdr:to>
    <xdr:sp macro="" textlink="">
      <xdr:nvSpPr>
        <xdr:cNvPr id="22" name="Rectangle 21">
          <a:extLst>
            <a:ext uri="{FF2B5EF4-FFF2-40B4-BE49-F238E27FC236}">
              <a16:creationId xmlns:a16="http://schemas.microsoft.com/office/drawing/2014/main" xmlns="" id="{00000000-0008-0000-0100-000016000000}"/>
            </a:ext>
          </a:extLst>
        </xdr:cNvPr>
        <xdr:cNvSpPr/>
      </xdr:nvSpPr>
      <xdr:spPr>
        <a:xfrm rot="8009791">
          <a:off x="13668487" y="8139119"/>
          <a:ext cx="45719" cy="7060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16</xdr:col>
      <xdr:colOff>101450</xdr:colOff>
      <xdr:row>43</xdr:row>
      <xdr:rowOff>169341</xdr:rowOff>
    </xdr:from>
    <xdr:to>
      <xdr:col>16</xdr:col>
      <xdr:colOff>363538</xdr:colOff>
      <xdr:row>44</xdr:row>
      <xdr:rowOff>65225</xdr:rowOff>
    </xdr:to>
    <xdr:sp macro="" textlink="">
      <xdr:nvSpPr>
        <xdr:cNvPr id="23" name="Rectangle 22">
          <a:extLst>
            <a:ext uri="{FF2B5EF4-FFF2-40B4-BE49-F238E27FC236}">
              <a16:creationId xmlns:a16="http://schemas.microsoft.com/office/drawing/2014/main" xmlns="" id="{00000000-0008-0000-0100-000017000000}"/>
            </a:ext>
          </a:extLst>
        </xdr:cNvPr>
        <xdr:cNvSpPr/>
      </xdr:nvSpPr>
      <xdr:spPr>
        <a:xfrm rot="5400000">
          <a:off x="13414765" y="8077727"/>
          <a:ext cx="86384" cy="2620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11</xdr:col>
      <xdr:colOff>842434</xdr:colOff>
      <xdr:row>44</xdr:row>
      <xdr:rowOff>22226</xdr:rowOff>
    </xdr:from>
    <xdr:to>
      <xdr:col>11</xdr:col>
      <xdr:colOff>842434</xdr:colOff>
      <xdr:row>46</xdr:row>
      <xdr:rowOff>178224</xdr:rowOff>
    </xdr:to>
    <xdr:cxnSp macro="">
      <xdr:nvCxnSpPr>
        <xdr:cNvPr id="19" name="Straight Arrow Connector 18">
          <a:extLst>
            <a:ext uri="{FF2B5EF4-FFF2-40B4-BE49-F238E27FC236}">
              <a16:creationId xmlns:a16="http://schemas.microsoft.com/office/drawing/2014/main" xmlns="" id="{00000000-0008-0000-0100-000013000000}"/>
            </a:ext>
          </a:extLst>
        </xdr:cNvPr>
        <xdr:cNvCxnSpPr/>
      </xdr:nvCxnSpPr>
      <xdr:spPr>
        <a:xfrm>
          <a:off x="9510184" y="8566151"/>
          <a:ext cx="0" cy="54652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652463</xdr:colOff>
      <xdr:row>44</xdr:row>
      <xdr:rowOff>61913</xdr:rowOff>
    </xdr:from>
    <xdr:to>
      <xdr:col>15</xdr:col>
      <xdr:colOff>433388</xdr:colOff>
      <xdr:row>45</xdr:row>
      <xdr:rowOff>157162</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10563226" y="8248651"/>
          <a:ext cx="2095500"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i="1"/>
            <a:t>Dewatering Zone</a:t>
          </a:r>
        </a:p>
        <a:p>
          <a:endParaRPr lang="en-US" sz="1200" b="1" i="1"/>
        </a:p>
      </xdr:txBody>
    </xdr:sp>
    <xdr:clientData/>
  </xdr:twoCellAnchor>
  <xdr:twoCellAnchor>
    <xdr:from>
      <xdr:col>16</xdr:col>
      <xdr:colOff>694481</xdr:colOff>
      <xdr:row>42</xdr:row>
      <xdr:rowOff>173620</xdr:rowOff>
    </xdr:from>
    <xdr:to>
      <xdr:col>16</xdr:col>
      <xdr:colOff>694481</xdr:colOff>
      <xdr:row>44</xdr:row>
      <xdr:rowOff>0</xdr:rowOff>
    </xdr:to>
    <xdr:cxnSp macro="">
      <xdr:nvCxnSpPr>
        <xdr:cNvPr id="11" name="Straight Connector 10">
          <a:extLst>
            <a:ext uri="{FF2B5EF4-FFF2-40B4-BE49-F238E27FC236}">
              <a16:creationId xmlns:a16="http://schemas.microsoft.com/office/drawing/2014/main" xmlns="" id="{00000000-0008-0000-0100-00000B000000}"/>
            </a:ext>
          </a:extLst>
        </xdr:cNvPr>
        <xdr:cNvCxnSpPr/>
      </xdr:nvCxnSpPr>
      <xdr:spPr>
        <a:xfrm>
          <a:off x="13918557" y="8044405"/>
          <a:ext cx="0" cy="212203"/>
        </a:xfrm>
        <a:prstGeom prst="line">
          <a:avLst/>
        </a:prstGeom>
        <a:ln w="571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689658</xdr:colOff>
      <xdr:row>46</xdr:row>
      <xdr:rowOff>110924</xdr:rowOff>
    </xdr:from>
    <xdr:to>
      <xdr:col>16</xdr:col>
      <xdr:colOff>752354</xdr:colOff>
      <xdr:row>46</xdr:row>
      <xdr:rowOff>183266</xdr:rowOff>
    </xdr:to>
    <xdr:sp macro="" textlink="">
      <xdr:nvSpPr>
        <xdr:cNvPr id="17" name="Rectangle 16">
          <a:extLst>
            <a:ext uri="{FF2B5EF4-FFF2-40B4-BE49-F238E27FC236}">
              <a16:creationId xmlns:a16="http://schemas.microsoft.com/office/drawing/2014/main" xmlns="" id="{00000000-0008-0000-0100-000011000000}"/>
            </a:ext>
          </a:extLst>
        </xdr:cNvPr>
        <xdr:cNvSpPr/>
      </xdr:nvSpPr>
      <xdr:spPr>
        <a:xfrm>
          <a:off x="13913734" y="8743709"/>
          <a:ext cx="62696" cy="7234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84944</xdr:colOff>
      <xdr:row>49</xdr:row>
      <xdr:rowOff>36285</xdr:rowOff>
    </xdr:from>
    <xdr:to>
      <xdr:col>17</xdr:col>
      <xdr:colOff>581730</xdr:colOff>
      <xdr:row>49</xdr:row>
      <xdr:rowOff>160043</xdr:rowOff>
    </xdr:to>
    <xdr:sp macro="" textlink="">
      <xdr:nvSpPr>
        <xdr:cNvPr id="20" name="Rectangle 19">
          <a:extLst>
            <a:ext uri="{FF2B5EF4-FFF2-40B4-BE49-F238E27FC236}">
              <a16:creationId xmlns:a16="http://schemas.microsoft.com/office/drawing/2014/main" xmlns="" id="{00000000-0008-0000-0100-000014000000}"/>
            </a:ext>
          </a:extLst>
        </xdr:cNvPr>
        <xdr:cNvSpPr/>
      </xdr:nvSpPr>
      <xdr:spPr>
        <a:xfrm>
          <a:off x="13855373" y="9552214"/>
          <a:ext cx="496786" cy="123758"/>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256720</xdr:colOff>
      <xdr:row>2</xdr:row>
      <xdr:rowOff>130932</xdr:rowOff>
    </xdr:from>
    <xdr:to>
      <xdr:col>1</xdr:col>
      <xdr:colOff>5660117</xdr:colOff>
      <xdr:row>2</xdr:row>
      <xdr:rowOff>3221804</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870553" y="4639432"/>
          <a:ext cx="5403397" cy="3090872"/>
        </a:xfrm>
        <a:prstGeom prst="rect">
          <a:avLst/>
        </a:prstGeom>
      </xdr:spPr>
    </xdr:pic>
    <xdr:clientData/>
  </xdr:twoCellAnchor>
  <xdr:twoCellAnchor editAs="oneCell">
    <xdr:from>
      <xdr:col>1</xdr:col>
      <xdr:colOff>75143</xdr:colOff>
      <xdr:row>1</xdr:row>
      <xdr:rowOff>50952</xdr:rowOff>
    </xdr:from>
    <xdr:to>
      <xdr:col>1</xdr:col>
      <xdr:colOff>5640463</xdr:colOff>
      <xdr:row>1</xdr:row>
      <xdr:rowOff>4215653</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8976" y="241452"/>
          <a:ext cx="5565320" cy="4164701"/>
        </a:xfrm>
        <a:prstGeom prst="rect">
          <a:avLst/>
        </a:prstGeom>
      </xdr:spPr>
    </xdr:pic>
    <xdr:clientData/>
  </xdr:twoCellAnchor>
  <xdr:twoCellAnchor editAs="oneCell">
    <xdr:from>
      <xdr:col>1</xdr:col>
      <xdr:colOff>73179</xdr:colOff>
      <xdr:row>3</xdr:row>
      <xdr:rowOff>46113</xdr:rowOff>
    </xdr:from>
    <xdr:to>
      <xdr:col>1</xdr:col>
      <xdr:colOff>5651373</xdr:colOff>
      <xdr:row>3</xdr:row>
      <xdr:rowOff>3907898</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7012" y="7951863"/>
          <a:ext cx="5578194" cy="3861785"/>
        </a:xfrm>
        <a:prstGeom prst="rect">
          <a:avLst/>
        </a:prstGeom>
      </xdr:spPr>
    </xdr:pic>
    <xdr:clientData/>
  </xdr:twoCellAnchor>
  <xdr:twoCellAnchor editAs="oneCell">
    <xdr:from>
      <xdr:col>1</xdr:col>
      <xdr:colOff>402318</xdr:colOff>
      <xdr:row>4</xdr:row>
      <xdr:rowOff>97369</xdr:rowOff>
    </xdr:from>
    <xdr:to>
      <xdr:col>1</xdr:col>
      <xdr:colOff>5106987</xdr:colOff>
      <xdr:row>4</xdr:row>
      <xdr:rowOff>4285831</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6151" y="12003619"/>
          <a:ext cx="4704669" cy="4188462"/>
        </a:xfrm>
        <a:prstGeom prst="rect">
          <a:avLst/>
        </a:prstGeom>
      </xdr:spPr>
    </xdr:pic>
    <xdr:clientData/>
  </xdr:twoCellAnchor>
  <xdr:twoCellAnchor editAs="oneCell">
    <xdr:from>
      <xdr:col>1</xdr:col>
      <xdr:colOff>78923</xdr:colOff>
      <xdr:row>5</xdr:row>
      <xdr:rowOff>95970</xdr:rowOff>
    </xdr:from>
    <xdr:to>
      <xdr:col>1</xdr:col>
      <xdr:colOff>5646966</xdr:colOff>
      <xdr:row>5</xdr:row>
      <xdr:rowOff>3982204</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2756" y="16320220"/>
          <a:ext cx="5568043" cy="3886234"/>
        </a:xfrm>
        <a:prstGeom prst="rect">
          <a:avLst/>
        </a:prstGeom>
      </xdr:spPr>
    </xdr:pic>
    <xdr:clientData/>
  </xdr:twoCellAnchor>
  <xdr:twoCellAnchor editAs="oneCell">
    <xdr:from>
      <xdr:col>1</xdr:col>
      <xdr:colOff>783167</xdr:colOff>
      <xdr:row>6</xdr:row>
      <xdr:rowOff>296333</xdr:rowOff>
    </xdr:from>
    <xdr:to>
      <xdr:col>1</xdr:col>
      <xdr:colOff>4964642</xdr:colOff>
      <xdr:row>6</xdr:row>
      <xdr:rowOff>2982383</xdr:rowOff>
    </xdr:to>
    <xdr:pic>
      <xdr:nvPicPr>
        <xdr:cNvPr id="9" name="Picture 8">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97000" y="20605750"/>
          <a:ext cx="4181475" cy="2686050"/>
        </a:xfrm>
        <a:prstGeom prst="rect">
          <a:avLst/>
        </a:prstGeom>
      </xdr:spPr>
    </xdr:pic>
    <xdr:clientData/>
  </xdr:twoCellAnchor>
  <xdr:twoCellAnchor editAs="oneCell">
    <xdr:from>
      <xdr:col>2</xdr:col>
      <xdr:colOff>539749</xdr:colOff>
      <xdr:row>1</xdr:row>
      <xdr:rowOff>666749</xdr:rowOff>
    </xdr:from>
    <xdr:to>
      <xdr:col>2</xdr:col>
      <xdr:colOff>4894723</xdr:colOff>
      <xdr:row>1</xdr:row>
      <xdr:rowOff>3852332</xdr:rowOff>
    </xdr:to>
    <xdr:pic>
      <xdr:nvPicPr>
        <xdr:cNvPr id="8" name="Picture 7">
          <a:extLst>
            <a:ext uri="{FF2B5EF4-FFF2-40B4-BE49-F238E27FC236}">
              <a16:creationId xmlns:a16="http://schemas.microsoft.com/office/drawing/2014/main" xmlns="" id="{00000000-0008-0000-0200-000008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3148" b="13704"/>
        <a:stretch/>
      </xdr:blipFill>
      <xdr:spPr>
        <a:xfrm>
          <a:off x="6900332" y="857249"/>
          <a:ext cx="4354974" cy="3185583"/>
        </a:xfrm>
        <a:prstGeom prst="rect">
          <a:avLst/>
        </a:prstGeom>
      </xdr:spPr>
    </xdr:pic>
    <xdr:clientData/>
  </xdr:twoCellAnchor>
  <xdr:twoCellAnchor editAs="oneCell">
    <xdr:from>
      <xdr:col>2</xdr:col>
      <xdr:colOff>476249</xdr:colOff>
      <xdr:row>2</xdr:row>
      <xdr:rowOff>285750</xdr:rowOff>
    </xdr:from>
    <xdr:to>
      <xdr:col>2</xdr:col>
      <xdr:colOff>5049438</xdr:colOff>
      <xdr:row>2</xdr:row>
      <xdr:rowOff>2715683</xdr:rowOff>
    </xdr:to>
    <xdr:pic>
      <xdr:nvPicPr>
        <xdr:cNvPr id="11" name="Picture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36832" y="4794250"/>
          <a:ext cx="4573189" cy="2429933"/>
        </a:xfrm>
        <a:prstGeom prst="rect">
          <a:avLst/>
        </a:prstGeom>
      </xdr:spPr>
    </xdr:pic>
    <xdr:clientData/>
  </xdr:twoCellAnchor>
  <xdr:twoCellAnchor editAs="oneCell">
    <xdr:from>
      <xdr:col>2</xdr:col>
      <xdr:colOff>359833</xdr:colOff>
      <xdr:row>3</xdr:row>
      <xdr:rowOff>381000</xdr:rowOff>
    </xdr:from>
    <xdr:to>
      <xdr:col>2</xdr:col>
      <xdr:colOff>5141383</xdr:colOff>
      <xdr:row>3</xdr:row>
      <xdr:rowOff>2971800</xdr:rowOff>
    </xdr:to>
    <xdr:pic>
      <xdr:nvPicPr>
        <xdr:cNvPr id="13" name="Picture 12">
          <a:extLst>
            <a:ext uri="{FF2B5EF4-FFF2-40B4-BE49-F238E27FC236}">
              <a16:creationId xmlns:a16="http://schemas.microsoft.com/office/drawing/2014/main" xmlns="" id="{00000000-0008-0000-02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720416" y="8286750"/>
          <a:ext cx="4781550" cy="2590800"/>
        </a:xfrm>
        <a:prstGeom prst="rect">
          <a:avLst/>
        </a:prstGeom>
      </xdr:spPr>
    </xdr:pic>
    <xdr:clientData/>
  </xdr:twoCellAnchor>
  <xdr:twoCellAnchor editAs="oneCell">
    <xdr:from>
      <xdr:col>2</xdr:col>
      <xdr:colOff>508000</xdr:colOff>
      <xdr:row>5</xdr:row>
      <xdr:rowOff>1217082</xdr:rowOff>
    </xdr:from>
    <xdr:to>
      <xdr:col>2</xdr:col>
      <xdr:colOff>4783667</xdr:colOff>
      <xdr:row>5</xdr:row>
      <xdr:rowOff>2825749</xdr:rowOff>
    </xdr:to>
    <xdr:pic>
      <xdr:nvPicPr>
        <xdr:cNvPr id="15" name="Picture 14">
          <a:extLst>
            <a:ext uri="{FF2B5EF4-FFF2-40B4-BE49-F238E27FC236}">
              <a16:creationId xmlns:a16="http://schemas.microsoft.com/office/drawing/2014/main" xmlns="" id="{00000000-0008-0000-0200-00000F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50939" b="-892"/>
        <a:stretch/>
      </xdr:blipFill>
      <xdr:spPr>
        <a:xfrm>
          <a:off x="6868583" y="17409582"/>
          <a:ext cx="4275667" cy="1608667"/>
        </a:xfrm>
        <a:prstGeom prst="rect">
          <a:avLst/>
        </a:prstGeom>
      </xdr:spPr>
    </xdr:pic>
    <xdr:clientData/>
  </xdr:twoCellAnchor>
  <xdr:twoCellAnchor editAs="oneCell">
    <xdr:from>
      <xdr:col>2</xdr:col>
      <xdr:colOff>465667</xdr:colOff>
      <xdr:row>4</xdr:row>
      <xdr:rowOff>751417</xdr:rowOff>
    </xdr:from>
    <xdr:to>
      <xdr:col>2</xdr:col>
      <xdr:colOff>5132917</xdr:colOff>
      <xdr:row>4</xdr:row>
      <xdr:rowOff>3566583</xdr:rowOff>
    </xdr:to>
    <xdr:pic>
      <xdr:nvPicPr>
        <xdr:cNvPr id="17" name="Picture 16">
          <a:extLst>
            <a:ext uri="{FF2B5EF4-FFF2-40B4-BE49-F238E27FC236}">
              <a16:creationId xmlns:a16="http://schemas.microsoft.com/office/drawing/2014/main" xmlns="" id="{00000000-0008-0000-0200-000011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9125" t="5518" r="7034" b="17227"/>
        <a:stretch/>
      </xdr:blipFill>
      <xdr:spPr>
        <a:xfrm>
          <a:off x="6826250" y="12625917"/>
          <a:ext cx="4667250" cy="2815166"/>
        </a:xfrm>
        <a:prstGeom prst="rect">
          <a:avLst/>
        </a:prstGeom>
      </xdr:spPr>
    </xdr:pic>
    <xdr:clientData/>
  </xdr:twoCellAnchor>
  <xdr:oneCellAnchor>
    <xdr:from>
      <xdr:col>2</xdr:col>
      <xdr:colOff>602818</xdr:colOff>
      <xdr:row>6</xdr:row>
      <xdr:rowOff>610685</xdr:rowOff>
    </xdr:from>
    <xdr:ext cx="4509375" cy="1782924"/>
    <xdr:sp macro="" textlink="">
      <xdr:nvSpPr>
        <xdr:cNvPr id="7" name="Rectangle 6">
          <a:extLst>
            <a:ext uri="{FF2B5EF4-FFF2-40B4-BE49-F238E27FC236}">
              <a16:creationId xmlns:a16="http://schemas.microsoft.com/office/drawing/2014/main" xmlns="" id="{00000000-0008-0000-0200-000007000000}"/>
            </a:ext>
          </a:extLst>
        </xdr:cNvPr>
        <xdr:cNvSpPr/>
      </xdr:nvSpPr>
      <xdr:spPr>
        <a:xfrm>
          <a:off x="6963401" y="20920102"/>
          <a:ext cx="4509375" cy="1782924"/>
        </a:xfrm>
        <a:prstGeom prst="rect">
          <a:avLst/>
        </a:prstGeom>
        <a:noFill/>
      </xdr:spPr>
      <xdr:txBody>
        <a:bodyPr wrap="none" lIns="91440" tIns="45720" rIns="91440" bIns="45720">
          <a:spAutoFit/>
        </a:bodyPr>
        <a:lstStyle/>
        <a:p>
          <a:pPr algn="ctr"/>
          <a:r>
            <a:rPr lang="en-US" sz="5400" b="0" cap="none" spc="0">
              <a:ln w="0"/>
              <a:solidFill>
                <a:schemeClr val="accent1"/>
              </a:solidFill>
              <a:effectLst>
                <a:outerShdw blurRad="38100" dist="25400" dir="5400000" algn="ctr" rotWithShape="0">
                  <a:srgbClr val="6E747A">
                    <a:alpha val="43000"/>
                  </a:srgbClr>
                </a:outerShdw>
              </a:effectLst>
            </a:rPr>
            <a:t>Please Include</a:t>
          </a:r>
          <a:r>
            <a:rPr lang="en-US" sz="5400" b="0" cap="none" spc="0" baseline="0">
              <a:ln w="0"/>
              <a:solidFill>
                <a:schemeClr val="accent1"/>
              </a:solidFill>
              <a:effectLst>
                <a:outerShdw blurRad="38100" dist="25400" dir="5400000" algn="ctr" rotWithShape="0">
                  <a:srgbClr val="6E747A">
                    <a:alpha val="43000"/>
                  </a:srgbClr>
                </a:outerShdw>
              </a:effectLst>
            </a:rPr>
            <a:t> </a:t>
          </a:r>
        </a:p>
        <a:p>
          <a:pPr algn="ctr"/>
          <a:r>
            <a:rPr lang="en-US" sz="5400" b="0" cap="none" spc="0" baseline="0">
              <a:ln w="0"/>
              <a:solidFill>
                <a:schemeClr val="accent1"/>
              </a:solidFill>
              <a:effectLst>
                <a:outerShdw blurRad="38100" dist="25400" dir="5400000" algn="ctr" rotWithShape="0">
                  <a:srgbClr val="6E747A">
                    <a:alpha val="43000"/>
                  </a:srgbClr>
                </a:outerShdw>
              </a:effectLst>
            </a:rPr>
            <a:t>Skimmer Photo</a:t>
          </a:r>
          <a:endParaRPr lang="en-U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esley/Downloads/sedspread-v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N_DESIGN"/>
      <sheetName val="CUT_SHEET"/>
      <sheetName val="STAGE-STORAGE_CHART"/>
      <sheetName val="DEWATERING_CHART"/>
      <sheetName val="STAGE-STORAGE"/>
      <sheetName val="DEWATERING"/>
      <sheetName val="REGULATORY"/>
      <sheetName val="GIS_DATA"/>
    </sheetNames>
    <sheetDataSet>
      <sheetData sheetId="0">
        <row r="11">
          <cell r="C11" t="str">
            <v>U.S.</v>
          </cell>
        </row>
        <row r="25">
          <cell r="H25">
            <v>4.28</v>
          </cell>
          <cell r="I25" t="str">
            <v>ft</v>
          </cell>
        </row>
        <row r="26">
          <cell r="C26">
            <v>3</v>
          </cell>
        </row>
        <row r="27">
          <cell r="C27">
            <v>0</v>
          </cell>
          <cell r="D27" t="str">
            <v>ft</v>
          </cell>
          <cell r="H27">
            <v>0</v>
          </cell>
          <cell r="I27" t="str">
            <v>ft³</v>
          </cell>
        </row>
        <row r="28">
          <cell r="C28">
            <v>4.28</v>
          </cell>
          <cell r="D28" t="str">
            <v>ft</v>
          </cell>
          <cell r="H28">
            <v>29573.988497790015</v>
          </cell>
          <cell r="I28" t="str">
            <v>ft³</v>
          </cell>
        </row>
        <row r="29">
          <cell r="C29">
            <v>162.0014907649699</v>
          </cell>
          <cell r="D29" t="str">
            <v>ft</v>
          </cell>
        </row>
        <row r="30">
          <cell r="C30">
            <v>81.000745382484951</v>
          </cell>
          <cell r="D30" t="str">
            <v>ft</v>
          </cell>
          <cell r="H30">
            <v>30810.191873058448</v>
          </cell>
          <cell r="I30" t="str">
            <v>ft³</v>
          </cell>
        </row>
        <row r="31">
          <cell r="C31">
            <v>119.82943140841419</v>
          </cell>
          <cell r="D31" t="str">
            <v>ft</v>
          </cell>
        </row>
        <row r="32">
          <cell r="C32">
            <v>38.828686025929251</v>
          </cell>
          <cell r="D32" t="str">
            <v>ft</v>
          </cell>
        </row>
        <row r="35">
          <cell r="C35">
            <v>10</v>
          </cell>
          <cell r="D35" t="str">
            <v>ft</v>
          </cell>
        </row>
        <row r="36">
          <cell r="C36">
            <v>2</v>
          </cell>
          <cell r="D36" t="str">
            <v>ft</v>
          </cell>
        </row>
        <row r="38">
          <cell r="H38">
            <v>119.82943140841419</v>
          </cell>
          <cell r="I38" t="str">
            <v>ft</v>
          </cell>
        </row>
        <row r="39">
          <cell r="C39">
            <v>0.74867655942594979</v>
          </cell>
          <cell r="D39" t="str">
            <v>ft</v>
          </cell>
        </row>
        <row r="41">
          <cell r="H41">
            <v>5.0286765594259499</v>
          </cell>
          <cell r="I41" t="str">
            <v>ft</v>
          </cell>
        </row>
      </sheetData>
      <sheetData sheetId="1"/>
      <sheetData sheetId="2"/>
      <sheetData sheetId="3"/>
      <sheetData sheetId="4">
        <row r="3">
          <cell r="G3" t="str">
            <v>ft/ac</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pa.ohio.gov/dsw/storm/const_SWP3_check" TargetMode="External"/><Relationship Id="rId2" Type="http://schemas.openxmlformats.org/officeDocument/2006/relationships/hyperlink" Target="https://epa.ohio.gov/dsw/storm/rainwater" TargetMode="External"/><Relationship Id="rId1" Type="http://schemas.openxmlformats.org/officeDocument/2006/relationships/hyperlink" Target="https://epa.ohio.gov/dsw/permits/GP_ConstructionSiteStormWater"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rymarwaterworks.com/marlee-float-specs/" TargetMode="External"/><Relationship Id="rId7" Type="http://schemas.openxmlformats.org/officeDocument/2006/relationships/vmlDrawing" Target="../drawings/vmlDrawing1.vml"/><Relationship Id="rId2" Type="http://schemas.openxmlformats.org/officeDocument/2006/relationships/hyperlink" Target="https://922a7cd6-e8d7-4732-8037-2d0ffee7df2e.filesusr.com/ugd/4a66c8_aeeac9f065374135ba59263d83be3d00.pdf" TargetMode="External"/><Relationship Id="rId1" Type="http://schemas.openxmlformats.org/officeDocument/2006/relationships/hyperlink" Target="http://www.erosionsupply.com/Calculator/Skimmer%20Sizing%20Excel/Sizing.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fairclothskimmer.com/skimmer-sizing/" TargetMode="External"/><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zoomScaleNormal="100" workbookViewId="0">
      <selection activeCell="B2" sqref="B2:D2"/>
    </sheetView>
  </sheetViews>
  <sheetFormatPr defaultColWidth="0" defaultRowHeight="15.75" zeroHeight="1" x14ac:dyDescent="0.25"/>
  <cols>
    <col min="1" max="1" width="3.5703125" style="17" customWidth="1"/>
    <col min="2" max="2" width="11.7109375" style="17" customWidth="1"/>
    <col min="3" max="3" width="2.85546875" style="17" customWidth="1"/>
    <col min="4" max="4" width="70.5703125" style="17" customWidth="1"/>
    <col min="5" max="5" width="3.42578125" style="17" customWidth="1"/>
    <col min="6" max="6" width="18.7109375" style="17" customWidth="1"/>
    <col min="7" max="7" width="3" style="17" customWidth="1"/>
    <col min="8" max="8" width="14" style="17" customWidth="1"/>
    <col min="9" max="9" width="38.42578125" style="17" customWidth="1"/>
    <col min="10" max="10" width="40.140625" style="17" customWidth="1"/>
    <col min="11" max="11" width="9.140625" style="17" customWidth="1"/>
    <col min="12" max="16384" width="9.140625" style="17" hidden="1"/>
  </cols>
  <sheetData>
    <row r="1" spans="2:11" s="19" customFormat="1" ht="15.6" x14ac:dyDescent="0.3">
      <c r="B1" s="237" t="s">
        <v>143</v>
      </c>
      <c r="C1" s="237"/>
      <c r="D1" s="237"/>
      <c r="E1" s="237"/>
      <c r="F1" s="237"/>
      <c r="G1" s="237"/>
      <c r="H1" s="237"/>
      <c r="I1" s="237"/>
      <c r="J1" s="237"/>
      <c r="K1" s="237"/>
    </row>
    <row r="2" spans="2:11" s="19" customFormat="1" ht="18" customHeight="1" x14ac:dyDescent="0.3">
      <c r="B2" s="237" t="s">
        <v>163</v>
      </c>
      <c r="C2" s="237"/>
      <c r="D2" s="237"/>
      <c r="E2" s="237"/>
      <c r="F2" s="237"/>
      <c r="G2" s="237"/>
      <c r="H2" s="237"/>
      <c r="I2" s="237"/>
      <c r="J2" s="237"/>
      <c r="K2" s="20"/>
    </row>
    <row r="3" spans="2:11" ht="15.6" x14ac:dyDescent="0.3">
      <c r="B3" s="18" t="s">
        <v>56</v>
      </c>
      <c r="C3" s="15" t="s">
        <v>57</v>
      </c>
      <c r="D3" s="19"/>
      <c r="F3" s="15" t="s">
        <v>58</v>
      </c>
      <c r="G3" s="19"/>
    </row>
    <row r="4" spans="2:11" ht="15.75" customHeight="1" x14ac:dyDescent="0.25">
      <c r="B4" s="16">
        <v>1</v>
      </c>
      <c r="C4" s="17" t="s">
        <v>49</v>
      </c>
      <c r="F4" s="238" t="s">
        <v>155</v>
      </c>
      <c r="G4" s="238"/>
      <c r="H4" s="238"/>
      <c r="I4" s="238"/>
      <c r="J4" s="238"/>
    </row>
    <row r="5" spans="2:11" x14ac:dyDescent="0.25">
      <c r="B5" s="16">
        <v>2</v>
      </c>
      <c r="C5" s="17" t="s">
        <v>119</v>
      </c>
      <c r="F5" s="238"/>
      <c r="G5" s="238"/>
      <c r="H5" s="238"/>
      <c r="I5" s="238"/>
      <c r="J5" s="238"/>
    </row>
    <row r="6" spans="2:11" x14ac:dyDescent="0.25">
      <c r="B6" s="16">
        <v>3</v>
      </c>
      <c r="C6" s="17" t="s">
        <v>0</v>
      </c>
      <c r="F6" s="238"/>
      <c r="G6" s="238"/>
      <c r="H6" s="238"/>
      <c r="I6" s="238"/>
      <c r="J6" s="238"/>
    </row>
    <row r="7" spans="2:11" x14ac:dyDescent="0.25">
      <c r="B7" s="16"/>
      <c r="F7" s="238"/>
      <c r="G7" s="238"/>
      <c r="H7" s="238"/>
      <c r="I7" s="238"/>
      <c r="J7" s="238"/>
    </row>
    <row r="8" spans="2:11" x14ac:dyDescent="0.25">
      <c r="B8" s="16"/>
      <c r="F8" s="238"/>
      <c r="G8" s="238"/>
      <c r="H8" s="238"/>
      <c r="I8" s="238"/>
      <c r="J8" s="238"/>
    </row>
    <row r="9" spans="2:11" x14ac:dyDescent="0.25">
      <c r="B9" s="191" t="s">
        <v>121</v>
      </c>
      <c r="F9" s="238"/>
      <c r="G9" s="238"/>
      <c r="H9" s="238"/>
      <c r="I9" s="238"/>
      <c r="J9" s="238"/>
    </row>
    <row r="10" spans="2:11" ht="15" customHeight="1" x14ac:dyDescent="0.25">
      <c r="B10" s="249" t="s">
        <v>122</v>
      </c>
      <c r="C10" s="249"/>
      <c r="D10" s="249"/>
      <c r="F10" s="238" t="s">
        <v>59</v>
      </c>
      <c r="G10" s="238"/>
      <c r="H10" s="238"/>
      <c r="I10" s="238"/>
      <c r="J10" s="238"/>
    </row>
    <row r="11" spans="2:11" ht="15.75" customHeight="1" x14ac:dyDescent="0.25">
      <c r="B11" s="249"/>
      <c r="C11" s="249"/>
      <c r="D11" s="249"/>
      <c r="F11" s="238"/>
      <c r="G11" s="238"/>
      <c r="H11" s="238"/>
      <c r="I11" s="238"/>
      <c r="J11" s="238"/>
    </row>
    <row r="12" spans="2:11" ht="15" customHeight="1" x14ac:dyDescent="0.25">
      <c r="B12" s="249"/>
      <c r="C12" s="249"/>
      <c r="D12" s="249"/>
      <c r="F12" s="30"/>
      <c r="G12" s="30"/>
      <c r="H12" s="30"/>
      <c r="I12" s="30"/>
      <c r="J12" s="30"/>
    </row>
    <row r="13" spans="2:11" ht="15" customHeight="1" x14ac:dyDescent="0.25">
      <c r="B13" s="249"/>
      <c r="C13" s="249"/>
      <c r="D13" s="249"/>
      <c r="F13" s="31" t="s">
        <v>73</v>
      </c>
      <c r="G13" s="31"/>
      <c r="I13" s="31" t="s">
        <v>60</v>
      </c>
    </row>
    <row r="14" spans="2:11" ht="15.6" x14ac:dyDescent="0.3">
      <c r="F14" s="31" t="s">
        <v>74</v>
      </c>
      <c r="G14" s="32"/>
      <c r="I14" s="31" t="s">
        <v>61</v>
      </c>
    </row>
    <row r="15" spans="2:11" ht="12" customHeight="1" x14ac:dyDescent="0.3"/>
    <row r="16" spans="2:11" ht="15" customHeight="1" x14ac:dyDescent="0.3">
      <c r="B16" s="15" t="s">
        <v>62</v>
      </c>
      <c r="F16" s="15" t="s">
        <v>63</v>
      </c>
    </row>
    <row r="17" spans="2:10" ht="7.5" customHeight="1" x14ac:dyDescent="0.3"/>
    <row r="18" spans="2:10" ht="15" customHeight="1" x14ac:dyDescent="0.25">
      <c r="B18" s="33">
        <v>1</v>
      </c>
      <c r="C18" s="239" t="s">
        <v>144</v>
      </c>
      <c r="D18" s="240"/>
      <c r="F18" s="34" t="s">
        <v>64</v>
      </c>
      <c r="H18" s="17" t="s">
        <v>65</v>
      </c>
    </row>
    <row r="19" spans="2:10" ht="15" customHeight="1" x14ac:dyDescent="0.25">
      <c r="B19" s="35"/>
      <c r="C19" s="241"/>
      <c r="D19" s="242"/>
      <c r="F19" s="36" t="s">
        <v>66</v>
      </c>
      <c r="H19" s="17" t="s">
        <v>67</v>
      </c>
    </row>
    <row r="20" spans="2:10" ht="15.75" customHeight="1" x14ac:dyDescent="0.25">
      <c r="B20" s="37">
        <v>2</v>
      </c>
      <c r="C20" s="243" t="s">
        <v>123</v>
      </c>
      <c r="D20" s="244"/>
      <c r="F20" s="38" t="s">
        <v>68</v>
      </c>
      <c r="H20" s="17" t="s">
        <v>69</v>
      </c>
    </row>
    <row r="21" spans="2:10" x14ac:dyDescent="0.25">
      <c r="B21" s="41"/>
      <c r="C21" s="245"/>
      <c r="D21" s="246"/>
      <c r="F21" s="39" t="s">
        <v>70</v>
      </c>
      <c r="H21" s="17" t="s">
        <v>71</v>
      </c>
    </row>
    <row r="22" spans="2:10" ht="36.75" customHeight="1" x14ac:dyDescent="0.25">
      <c r="B22" s="192"/>
      <c r="C22" s="250"/>
      <c r="D22" s="248"/>
      <c r="F22" s="40"/>
      <c r="G22" s="40"/>
      <c r="H22" s="40"/>
      <c r="I22" s="40"/>
      <c r="J22" s="40"/>
    </row>
    <row r="23" spans="2:10" ht="15" customHeight="1" x14ac:dyDescent="0.25">
      <c r="B23" s="45">
        <v>3</v>
      </c>
      <c r="C23" s="243" t="s">
        <v>145</v>
      </c>
      <c r="D23" s="244"/>
    </row>
    <row r="24" spans="2:10" ht="41.25" customHeight="1" x14ac:dyDescent="0.25">
      <c r="B24" s="41"/>
      <c r="C24" s="245"/>
      <c r="D24" s="246"/>
      <c r="F24" s="15" t="s">
        <v>134</v>
      </c>
      <c r="H24" s="17" t="s">
        <v>138</v>
      </c>
    </row>
    <row r="25" spans="2:10" ht="15" customHeight="1" x14ac:dyDescent="0.25">
      <c r="B25" s="41"/>
      <c r="C25" s="42"/>
      <c r="D25" s="43" t="s">
        <v>104</v>
      </c>
      <c r="F25" s="251" t="s">
        <v>135</v>
      </c>
      <c r="G25" s="251"/>
      <c r="H25" s="251"/>
    </row>
    <row r="26" spans="2:10" ht="15" customHeight="1" x14ac:dyDescent="0.25">
      <c r="B26" s="41"/>
      <c r="C26" s="42"/>
      <c r="D26" s="43" t="s">
        <v>146</v>
      </c>
      <c r="F26" s="251" t="s">
        <v>136</v>
      </c>
      <c r="G26" s="251"/>
      <c r="H26" s="251"/>
      <c r="I26" s="251"/>
    </row>
    <row r="27" spans="2:10" ht="15" customHeight="1" x14ac:dyDescent="0.25">
      <c r="B27" s="41"/>
      <c r="C27" s="44"/>
      <c r="D27" s="247" t="s">
        <v>147</v>
      </c>
      <c r="F27" s="201" t="s">
        <v>137</v>
      </c>
    </row>
    <row r="28" spans="2:10" ht="15" customHeight="1" x14ac:dyDescent="0.25">
      <c r="B28" s="41"/>
      <c r="C28" s="44"/>
      <c r="D28" s="247"/>
      <c r="F28" s="200"/>
      <c r="G28" s="200"/>
      <c r="H28" s="200"/>
    </row>
    <row r="29" spans="2:10" ht="15" customHeight="1" x14ac:dyDescent="0.25">
      <c r="B29" s="41"/>
      <c r="C29" s="44"/>
      <c r="D29" s="247"/>
    </row>
    <row r="30" spans="2:10" ht="20.25" customHeight="1" x14ac:dyDescent="0.25">
      <c r="B30" s="41"/>
      <c r="C30" s="44"/>
      <c r="D30" s="247"/>
    </row>
    <row r="31" spans="2:10" x14ac:dyDescent="0.25">
      <c r="B31" s="45"/>
      <c r="C31" s="44"/>
      <c r="D31" s="246" t="s">
        <v>72</v>
      </c>
    </row>
    <row r="32" spans="2:10" x14ac:dyDescent="0.25">
      <c r="B32" s="35"/>
      <c r="C32" s="46"/>
      <c r="D32" s="248"/>
    </row>
    <row r="33" spans="3:4" ht="15.6" hidden="1" x14ac:dyDescent="0.3">
      <c r="C33" s="238"/>
      <c r="D33" s="238"/>
    </row>
    <row r="34" spans="3:4" ht="15.6" hidden="1" x14ac:dyDescent="0.3">
      <c r="C34" s="238"/>
      <c r="D34" s="238"/>
    </row>
    <row r="35" spans="3:4" ht="15.6" hidden="1" x14ac:dyDescent="0.3">
      <c r="C35" s="238"/>
      <c r="D35" s="238"/>
    </row>
    <row r="36" spans="3:4" ht="15.6" hidden="1" x14ac:dyDescent="0.3">
      <c r="C36" s="238"/>
      <c r="D36" s="238"/>
    </row>
    <row r="37" spans="3:4" ht="15.6" hidden="1" x14ac:dyDescent="0.3">
      <c r="C37" s="238"/>
      <c r="D37" s="238"/>
    </row>
    <row r="38" spans="3:4" ht="15.6" hidden="1" x14ac:dyDescent="0.3">
      <c r="C38" s="238"/>
      <c r="D38" s="238"/>
    </row>
    <row r="39" spans="3:4" ht="15.6" hidden="1" x14ac:dyDescent="0.3">
      <c r="C39" s="238"/>
      <c r="D39" s="238"/>
    </row>
    <row r="40" spans="3:4" ht="15.6" hidden="1" x14ac:dyDescent="0.3">
      <c r="C40" s="238"/>
      <c r="D40" s="238"/>
    </row>
    <row r="41" spans="3:4" ht="15.6" hidden="1" x14ac:dyDescent="0.3">
      <c r="C41" s="238"/>
      <c r="D41" s="238"/>
    </row>
    <row r="42" spans="3:4" ht="15.6" hidden="1" x14ac:dyDescent="0.3">
      <c r="C42" s="238"/>
      <c r="D42" s="238"/>
    </row>
    <row r="43" spans="3:4" ht="15.6" hidden="1" x14ac:dyDescent="0.3">
      <c r="C43" s="238"/>
      <c r="D43" s="238"/>
    </row>
  </sheetData>
  <sheetProtection algorithmName="SHA-512" hashValue="DoUsGztNXelyKtGmh40lFrCTVKG9fvSScD+q5Kuz3/EvaldHWjtzJP6+SAZtO+un59r2HX5GAxAYJgJzNV7Odg==" saltValue="12EwjyFJhHwodnA/t7Vccw==" spinCount="100000" sheet="1" objects="1" scenarios="1" selectLockedCells="1"/>
  <mergeCells count="20">
    <mergeCell ref="C41:D43"/>
    <mergeCell ref="F4:J9"/>
    <mergeCell ref="F10:J11"/>
    <mergeCell ref="C18:D19"/>
    <mergeCell ref="C23:D24"/>
    <mergeCell ref="D27:D30"/>
    <mergeCell ref="D31:D32"/>
    <mergeCell ref="C33:D34"/>
    <mergeCell ref="C35:D37"/>
    <mergeCell ref="C38:D40"/>
    <mergeCell ref="B10:D13"/>
    <mergeCell ref="C20:D22"/>
    <mergeCell ref="F25:H25"/>
    <mergeCell ref="F26:I26"/>
    <mergeCell ref="B1:D1"/>
    <mergeCell ref="E1:G1"/>
    <mergeCell ref="H1:K1"/>
    <mergeCell ref="B2:D2"/>
    <mergeCell ref="E2:G2"/>
    <mergeCell ref="H2:J2"/>
  </mergeCells>
  <hyperlinks>
    <hyperlink ref="F25:H25" r:id="rId1" display="OEPA Construction General Permit"/>
    <hyperlink ref="F26:I26" r:id="rId2" display="Rainwater and Land Development Manual"/>
    <hyperlink ref="F27"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1456"/>
  <sheetViews>
    <sheetView showGridLines="0" tabSelected="1" zoomScale="80" zoomScaleNormal="80" workbookViewId="0">
      <selection activeCell="D7" sqref="D7:G7"/>
    </sheetView>
  </sheetViews>
  <sheetFormatPr defaultColWidth="9.140625" defaultRowHeight="12.75" zeroHeight="1" x14ac:dyDescent="0.2"/>
  <cols>
    <col min="1" max="1" width="4.140625" style="49" customWidth="1"/>
    <col min="2" max="2" width="4.42578125" style="49" customWidth="1"/>
    <col min="3" max="3" width="46.28515625" style="55" customWidth="1"/>
    <col min="4" max="4" width="12" style="49" customWidth="1"/>
    <col min="5" max="5" width="8.85546875" style="49" customWidth="1"/>
    <col min="6" max="6" width="5.28515625" style="49" customWidth="1"/>
    <col min="7" max="7" width="10.140625" style="49" customWidth="1"/>
    <col min="8" max="8" width="9.7109375" style="49" customWidth="1"/>
    <col min="9" max="9" width="6" style="49" customWidth="1"/>
    <col min="10" max="10" width="12.140625" style="49" customWidth="1"/>
    <col min="11" max="11" width="11" style="49" customWidth="1"/>
    <col min="12" max="12" width="14.5703125" style="49" customWidth="1"/>
    <col min="13" max="13" width="14.85546875" style="49" customWidth="1"/>
    <col min="14" max="14" width="18.85546875" style="49" customWidth="1"/>
    <col min="15" max="15" width="16.7109375" style="49" hidden="1" customWidth="1"/>
    <col min="16" max="16" width="14.5703125" style="49" customWidth="1"/>
    <col min="17" max="17" width="13.7109375" style="49" customWidth="1"/>
    <col min="18" max="18" width="12" style="49" customWidth="1"/>
    <col min="19" max="19" width="90.140625" style="49" customWidth="1"/>
    <col min="20" max="20" width="6" style="49" hidden="1" customWidth="1"/>
    <col min="21" max="21" width="9.28515625" style="49" hidden="1" customWidth="1"/>
    <col min="22" max="22" width="9.140625" style="49" hidden="1" customWidth="1"/>
    <col min="23" max="23" width="6.85546875" style="49" hidden="1" customWidth="1"/>
    <col min="24" max="24" width="8.85546875" style="49" hidden="1" customWidth="1"/>
    <col min="25" max="25" width="9.140625" style="49" hidden="1" customWidth="1"/>
    <col min="26" max="26" width="7.42578125" style="49" hidden="1" customWidth="1"/>
    <col min="27" max="28" width="8.28515625" style="49" hidden="1" customWidth="1"/>
    <col min="29" max="29" width="13.28515625" style="49" hidden="1" customWidth="1"/>
    <col min="30" max="30" width="10.42578125" style="49" hidden="1" customWidth="1"/>
    <col min="31" max="31" width="8.140625" style="49" hidden="1" customWidth="1"/>
    <col min="32" max="32" width="15.85546875" style="49" hidden="1" customWidth="1"/>
    <col min="33" max="33" width="12.5703125" style="49" hidden="1" customWidth="1"/>
    <col min="34" max="34" width="11.28515625" style="49" hidden="1" customWidth="1"/>
    <col min="35" max="35" width="11" style="109" hidden="1" customWidth="1"/>
    <col min="36" max="36" width="10.140625" style="109" hidden="1" customWidth="1"/>
    <col min="37" max="37" width="9" style="110" hidden="1" customWidth="1"/>
    <col min="38" max="38" width="9.28515625" style="110" hidden="1" customWidth="1"/>
    <col min="39" max="39" width="17.5703125" style="111" hidden="1" customWidth="1"/>
    <col min="40" max="40" width="2.85546875" style="49" hidden="1" customWidth="1"/>
    <col min="41" max="41" width="12.7109375" style="49" hidden="1" customWidth="1"/>
    <col min="42" max="62" width="9.140625" style="49" hidden="1" customWidth="1"/>
    <col min="63" max="16383" width="0" style="49" hidden="1" customWidth="1"/>
    <col min="16384" max="16384" width="9.140625" style="49" hidden="1" customWidth="1"/>
  </cols>
  <sheetData>
    <row r="1" spans="1:41" ht="13.9" x14ac:dyDescent="0.3"/>
    <row r="2" spans="1:41" ht="13.9" x14ac:dyDescent="0.3"/>
    <row r="3" spans="1:41" ht="17.45" x14ac:dyDescent="0.35">
      <c r="A3" s="112"/>
      <c r="B3" s="260" t="s">
        <v>103</v>
      </c>
      <c r="C3" s="260"/>
      <c r="D3" s="260"/>
      <c r="E3" s="260"/>
      <c r="F3" s="260"/>
      <c r="G3" s="260"/>
      <c r="H3" s="260"/>
      <c r="I3" s="260"/>
      <c r="J3" s="112"/>
      <c r="K3" s="47"/>
      <c r="L3" s="112"/>
      <c r="M3" s="112"/>
      <c r="N3" s="112"/>
      <c r="O3" s="112"/>
      <c r="P3" s="112"/>
      <c r="Q3" s="112"/>
      <c r="R3" s="112"/>
      <c r="S3" s="112"/>
      <c r="T3" s="112"/>
      <c r="U3" s="112"/>
      <c r="X3" s="112"/>
      <c r="Y3" s="112"/>
    </row>
    <row r="4" spans="1:41" ht="14.45" x14ac:dyDescent="0.3">
      <c r="A4" s="112"/>
      <c r="B4" s="112"/>
      <c r="C4" s="112"/>
      <c r="D4" s="113"/>
      <c r="E4" s="112"/>
      <c r="F4" s="112"/>
      <c r="G4" s="112"/>
      <c r="H4" s="112"/>
      <c r="I4" s="48" t="str">
        <f>Introduction!B2</f>
        <v xml:space="preserve"> version 1.1 2020-06-26</v>
      </c>
      <c r="J4" s="112"/>
      <c r="K4" s="112"/>
      <c r="L4" s="112"/>
      <c r="M4" s="112"/>
      <c r="N4" s="112"/>
      <c r="O4" s="112"/>
      <c r="P4" s="112"/>
      <c r="Q4" s="112"/>
      <c r="R4" s="112"/>
      <c r="S4" s="112"/>
      <c r="T4" s="112"/>
      <c r="U4" s="112"/>
      <c r="W4" s="112"/>
      <c r="X4" s="112"/>
      <c r="Y4" s="112"/>
      <c r="AO4" s="114"/>
    </row>
    <row r="5" spans="1:41" ht="15.6" x14ac:dyDescent="0.3">
      <c r="A5" s="112"/>
      <c r="B5" s="61" t="s">
        <v>94</v>
      </c>
      <c r="C5" s="115"/>
      <c r="D5" s="116"/>
      <c r="E5" s="117"/>
      <c r="F5" s="117"/>
      <c r="G5" s="117"/>
      <c r="H5" s="117"/>
      <c r="I5" s="118"/>
      <c r="J5" s="112"/>
      <c r="K5" s="112"/>
      <c r="L5" s="112"/>
      <c r="M5" s="112"/>
      <c r="N5" s="112"/>
      <c r="O5" s="112"/>
      <c r="P5" s="112"/>
      <c r="Q5" s="112"/>
      <c r="R5" s="112"/>
      <c r="S5" s="112"/>
      <c r="T5" s="112"/>
      <c r="U5" s="112"/>
      <c r="W5" s="112"/>
      <c r="X5" s="112"/>
      <c r="Y5" s="112"/>
      <c r="AC5" s="112"/>
      <c r="AD5" s="112"/>
      <c r="AE5" s="112"/>
      <c r="AF5" s="112"/>
      <c r="AI5" s="49"/>
      <c r="AJ5" s="112"/>
      <c r="AK5" s="119"/>
      <c r="AL5" s="119"/>
      <c r="AM5" s="120"/>
    </row>
    <row r="6" spans="1:41" ht="14.45" x14ac:dyDescent="0.3">
      <c r="A6" s="112"/>
      <c r="B6" s="121"/>
      <c r="C6" s="112"/>
      <c r="D6" s="112"/>
      <c r="E6" s="112"/>
      <c r="F6" s="112"/>
      <c r="G6" s="112"/>
      <c r="H6" s="112"/>
      <c r="I6" s="122"/>
      <c r="J6" s="112"/>
      <c r="K6" s="57"/>
      <c r="L6" s="112"/>
      <c r="M6" s="112"/>
      <c r="N6" s="112"/>
      <c r="O6" s="112"/>
      <c r="P6" s="112"/>
      <c r="Q6" s="112"/>
      <c r="R6" s="112"/>
      <c r="S6" s="112"/>
      <c r="T6" s="112"/>
      <c r="U6" s="112"/>
      <c r="W6" s="112"/>
      <c r="X6" s="112"/>
      <c r="Y6" s="112"/>
      <c r="Z6" s="112"/>
      <c r="AA6" s="112"/>
      <c r="AB6" s="112"/>
      <c r="AI6" s="49"/>
      <c r="AJ6" s="112"/>
      <c r="AK6" s="119"/>
      <c r="AL6" s="119"/>
      <c r="AM6" s="120"/>
      <c r="AO6" s="123"/>
    </row>
    <row r="7" spans="1:41" ht="14.45" x14ac:dyDescent="0.3">
      <c r="A7" s="112"/>
      <c r="B7" s="121"/>
      <c r="C7" s="58" t="s">
        <v>75</v>
      </c>
      <c r="D7" s="262"/>
      <c r="E7" s="263"/>
      <c r="F7" s="263"/>
      <c r="G7" s="264"/>
      <c r="H7" s="112"/>
      <c r="I7" s="122"/>
      <c r="K7" s="112"/>
      <c r="L7" s="112"/>
      <c r="M7" s="112"/>
      <c r="N7" s="112"/>
      <c r="O7" s="112"/>
      <c r="P7" s="112"/>
      <c r="Q7" s="112"/>
      <c r="R7" s="112"/>
      <c r="S7" s="112"/>
      <c r="T7" s="112"/>
      <c r="U7" s="112"/>
      <c r="W7" s="112"/>
      <c r="X7" s="125"/>
      <c r="Y7" s="125"/>
      <c r="Z7" s="126"/>
      <c r="AA7" s="126"/>
      <c r="AB7" s="127"/>
      <c r="AD7" s="125"/>
      <c r="AE7" s="125"/>
      <c r="AF7" s="125"/>
      <c r="AG7" s="125"/>
      <c r="AH7" s="125"/>
      <c r="AI7" s="125"/>
      <c r="AK7" s="125"/>
      <c r="AL7" s="125"/>
      <c r="AM7" s="128"/>
      <c r="AO7" s="123"/>
    </row>
    <row r="8" spans="1:41" ht="14.45" x14ac:dyDescent="0.3">
      <c r="A8" s="112"/>
      <c r="B8" s="121"/>
      <c r="C8" s="58" t="s">
        <v>76</v>
      </c>
      <c r="D8" s="262"/>
      <c r="E8" s="263"/>
      <c r="F8" s="263"/>
      <c r="G8" s="264"/>
      <c r="H8" s="112"/>
      <c r="I8" s="122"/>
      <c r="J8" s="175" t="s">
        <v>117</v>
      </c>
      <c r="K8" s="112"/>
      <c r="L8" s="112"/>
      <c r="M8" s="112"/>
      <c r="N8" s="112"/>
      <c r="O8" s="112"/>
      <c r="P8" s="112"/>
      <c r="Q8" s="112"/>
      <c r="R8" s="112"/>
      <c r="S8" s="112"/>
      <c r="T8" s="112"/>
      <c r="U8" s="112"/>
      <c r="W8" s="112"/>
      <c r="X8" s="125"/>
      <c r="Y8" s="125"/>
      <c r="Z8" s="126"/>
      <c r="AA8" s="126"/>
      <c r="AB8" s="127"/>
      <c r="AD8" s="125"/>
      <c r="AE8" s="125"/>
      <c r="AF8" s="125"/>
      <c r="AG8" s="125"/>
      <c r="AH8" s="125"/>
      <c r="AI8" s="125"/>
      <c r="AK8" s="125"/>
      <c r="AL8" s="125"/>
      <c r="AM8" s="128"/>
      <c r="AO8" s="123"/>
    </row>
    <row r="9" spans="1:41" ht="14.45" x14ac:dyDescent="0.3">
      <c r="A9" s="112"/>
      <c r="B9" s="121"/>
      <c r="C9" s="58" t="s">
        <v>86</v>
      </c>
      <c r="D9" s="262"/>
      <c r="E9" s="263"/>
      <c r="F9" s="263"/>
      <c r="G9" s="264"/>
      <c r="H9" s="112"/>
      <c r="I9" s="122"/>
      <c r="J9" s="175"/>
      <c r="K9" s="112"/>
      <c r="L9" s="112"/>
      <c r="M9" s="112"/>
      <c r="N9" s="112"/>
      <c r="O9" s="112" t="s">
        <v>110</v>
      </c>
      <c r="P9" s="112"/>
      <c r="Q9" s="112"/>
      <c r="R9" s="112"/>
      <c r="S9" s="112"/>
      <c r="T9" s="112"/>
      <c r="U9" s="112"/>
      <c r="W9" s="112"/>
      <c r="X9" s="125"/>
      <c r="Y9" s="125"/>
      <c r="Z9" s="126"/>
      <c r="AA9" s="126"/>
      <c r="AB9" s="127"/>
      <c r="AD9" s="125"/>
      <c r="AE9" s="125"/>
      <c r="AF9" s="125"/>
      <c r="AG9" s="125"/>
      <c r="AH9" s="125"/>
      <c r="AI9" s="125"/>
      <c r="AK9" s="125"/>
      <c r="AL9" s="125"/>
      <c r="AM9" s="128"/>
      <c r="AO9" s="123"/>
    </row>
    <row r="10" spans="1:41" ht="14.45" x14ac:dyDescent="0.3">
      <c r="A10" s="112"/>
      <c r="B10" s="121"/>
      <c r="C10" s="58" t="s">
        <v>77</v>
      </c>
      <c r="D10" s="262"/>
      <c r="E10" s="263"/>
      <c r="F10" s="263"/>
      <c r="G10" s="264"/>
      <c r="H10" s="112"/>
      <c r="I10" s="122"/>
      <c r="J10" s="175" t="s">
        <v>78</v>
      </c>
      <c r="K10" s="112"/>
      <c r="L10" s="112"/>
      <c r="M10" s="112"/>
      <c r="N10" s="112"/>
      <c r="O10" s="112" t="s">
        <v>111</v>
      </c>
      <c r="P10" s="112"/>
      <c r="Q10" s="112"/>
      <c r="R10" s="112"/>
      <c r="S10" s="112"/>
      <c r="T10" s="112"/>
      <c r="U10" s="112"/>
      <c r="W10" s="112"/>
      <c r="X10" s="125"/>
      <c r="Y10" s="125"/>
      <c r="Z10" s="126"/>
      <c r="AA10" s="126"/>
      <c r="AB10" s="127"/>
      <c r="AD10" s="125"/>
      <c r="AE10" s="125"/>
      <c r="AF10" s="125"/>
      <c r="AG10" s="125"/>
      <c r="AH10" s="125"/>
      <c r="AI10" s="125"/>
      <c r="AK10" s="125"/>
      <c r="AL10" s="125"/>
      <c r="AM10" s="128"/>
      <c r="AO10" s="123"/>
    </row>
    <row r="11" spans="1:41" ht="14.45" x14ac:dyDescent="0.3">
      <c r="A11" s="112"/>
      <c r="B11" s="121"/>
      <c r="C11" s="58" t="s">
        <v>79</v>
      </c>
      <c r="D11" s="262"/>
      <c r="E11" s="263"/>
      <c r="F11" s="263"/>
      <c r="G11" s="264"/>
      <c r="H11" s="112"/>
      <c r="I11" s="122"/>
      <c r="J11" s="175" t="s">
        <v>80</v>
      </c>
      <c r="K11" s="112"/>
      <c r="L11" s="112"/>
      <c r="M11" s="112"/>
      <c r="N11" s="112"/>
      <c r="O11" s="112" t="s">
        <v>112</v>
      </c>
      <c r="P11" s="112"/>
      <c r="Q11" s="112"/>
      <c r="R11" s="112"/>
      <c r="S11" s="112"/>
      <c r="T11" s="112"/>
      <c r="U11" s="112"/>
      <c r="W11" s="112"/>
      <c r="X11" s="125"/>
      <c r="Y11" s="125"/>
      <c r="Z11" s="126"/>
      <c r="AA11" s="126"/>
      <c r="AB11" s="127"/>
      <c r="AD11" s="125"/>
      <c r="AE11" s="125"/>
      <c r="AF11" s="125"/>
      <c r="AG11" s="125"/>
      <c r="AH11" s="125"/>
      <c r="AI11" s="125"/>
      <c r="AK11" s="125"/>
      <c r="AL11" s="125"/>
      <c r="AM11" s="128"/>
      <c r="AO11" s="123"/>
    </row>
    <row r="12" spans="1:41" ht="14.45" x14ac:dyDescent="0.3">
      <c r="A12" s="112"/>
      <c r="B12" s="121"/>
      <c r="C12" s="58" t="s">
        <v>81</v>
      </c>
      <c r="D12" s="262"/>
      <c r="E12" s="263"/>
      <c r="F12" s="263"/>
      <c r="G12" s="264"/>
      <c r="H12" s="112"/>
      <c r="I12" s="122"/>
      <c r="J12" s="175"/>
      <c r="K12" s="112"/>
      <c r="L12" s="112"/>
      <c r="M12" s="112"/>
      <c r="N12" s="112"/>
      <c r="O12" s="224">
        <v>1</v>
      </c>
      <c r="P12" s="112"/>
      <c r="Q12" s="112"/>
      <c r="R12" s="112"/>
      <c r="S12" s="112"/>
      <c r="T12" s="112"/>
      <c r="U12" s="112"/>
      <c r="W12" s="112"/>
      <c r="X12" s="125"/>
      <c r="Y12" s="125"/>
      <c r="Z12" s="126"/>
      <c r="AA12" s="126"/>
      <c r="AB12" s="127"/>
      <c r="AD12" s="125"/>
      <c r="AE12" s="125"/>
      <c r="AF12" s="125"/>
      <c r="AG12" s="125"/>
      <c r="AH12" s="125"/>
      <c r="AI12" s="125"/>
      <c r="AK12" s="125"/>
      <c r="AL12" s="125"/>
      <c r="AM12" s="128"/>
      <c r="AO12" s="123"/>
    </row>
    <row r="13" spans="1:41" ht="14.45" x14ac:dyDescent="0.3">
      <c r="A13" s="112"/>
      <c r="B13" s="121"/>
      <c r="C13" s="58" t="s">
        <v>82</v>
      </c>
      <c r="D13" s="262"/>
      <c r="E13" s="263"/>
      <c r="F13" s="263"/>
      <c r="G13" s="264"/>
      <c r="H13" s="112"/>
      <c r="I13" s="122"/>
      <c r="J13" s="175" t="s">
        <v>83</v>
      </c>
      <c r="K13" s="112"/>
      <c r="L13" s="112"/>
      <c r="M13" s="112"/>
      <c r="N13" s="112"/>
      <c r="O13" s="112"/>
      <c r="P13" s="112"/>
      <c r="Q13" s="112"/>
      <c r="R13" s="112"/>
      <c r="S13" s="112"/>
      <c r="T13" s="112"/>
      <c r="U13" s="112"/>
      <c r="W13" s="112"/>
      <c r="X13" s="125"/>
      <c r="Y13" s="125"/>
      <c r="Z13" s="126"/>
      <c r="AA13" s="126"/>
      <c r="AB13" s="127"/>
      <c r="AD13" s="125"/>
      <c r="AE13" s="125"/>
      <c r="AF13" s="125"/>
      <c r="AG13" s="125"/>
      <c r="AH13" s="125"/>
      <c r="AI13" s="125"/>
      <c r="AK13" s="125"/>
      <c r="AL13" s="125"/>
      <c r="AM13" s="128"/>
      <c r="AO13" s="123"/>
    </row>
    <row r="14" spans="1:41" ht="14.45" x14ac:dyDescent="0.3">
      <c r="A14" s="112"/>
      <c r="B14" s="121"/>
      <c r="C14" s="58" t="s">
        <v>84</v>
      </c>
      <c r="D14" s="221"/>
      <c r="E14" s="222"/>
      <c r="F14" s="222"/>
      <c r="G14" s="223"/>
      <c r="H14" s="112"/>
      <c r="I14" s="122"/>
      <c r="J14" s="175" t="s">
        <v>85</v>
      </c>
      <c r="K14" s="112"/>
      <c r="L14" s="112"/>
      <c r="M14" s="112"/>
      <c r="N14" s="112"/>
      <c r="O14" s="112"/>
      <c r="P14" s="112"/>
      <c r="Q14" s="112"/>
      <c r="R14" s="112"/>
      <c r="S14" s="112"/>
      <c r="T14" s="112"/>
      <c r="U14" s="112"/>
      <c r="W14" s="112"/>
      <c r="X14" s="110"/>
      <c r="Z14" s="129"/>
      <c r="AA14" s="109"/>
      <c r="AB14" s="130"/>
      <c r="AC14" s="131"/>
      <c r="AD14" s="129"/>
      <c r="AE14" s="132"/>
      <c r="AF14" s="129"/>
      <c r="AG14" s="132"/>
      <c r="AH14" s="133"/>
      <c r="AI14" s="133"/>
      <c r="AJ14" s="110"/>
      <c r="AK14" s="119"/>
      <c r="AL14" s="119"/>
      <c r="AM14" s="120"/>
    </row>
    <row r="15" spans="1:41" ht="14.45" x14ac:dyDescent="0.3">
      <c r="A15" s="112"/>
      <c r="B15" s="121"/>
      <c r="C15" s="58"/>
      <c r="D15" s="112"/>
      <c r="E15" s="112"/>
      <c r="F15" s="112"/>
      <c r="G15" s="112"/>
      <c r="H15" s="112"/>
      <c r="I15" s="122"/>
      <c r="J15" s="175"/>
      <c r="K15" s="112"/>
      <c r="L15" s="112"/>
      <c r="M15" s="112"/>
      <c r="N15" s="112"/>
      <c r="O15" s="112"/>
      <c r="P15" s="112"/>
      <c r="Q15" s="112"/>
      <c r="R15" s="112"/>
      <c r="S15" s="112"/>
      <c r="T15" s="112"/>
      <c r="U15" s="112"/>
      <c r="W15" s="112"/>
      <c r="X15" s="110"/>
      <c r="Z15" s="129"/>
      <c r="AA15" s="109"/>
      <c r="AB15" s="130"/>
      <c r="AC15" s="131"/>
      <c r="AD15" s="129"/>
      <c r="AE15" s="132"/>
      <c r="AF15" s="129"/>
      <c r="AG15" s="132"/>
      <c r="AH15" s="133"/>
      <c r="AI15" s="133"/>
      <c r="AJ15" s="110"/>
      <c r="AK15" s="119"/>
      <c r="AL15" s="119"/>
      <c r="AM15" s="120"/>
    </row>
    <row r="16" spans="1:41" ht="14.45" x14ac:dyDescent="0.3">
      <c r="A16" s="112"/>
      <c r="B16" s="121"/>
      <c r="C16" s="58"/>
      <c r="D16" s="112"/>
      <c r="E16" s="112"/>
      <c r="F16" s="112"/>
      <c r="G16" s="112"/>
      <c r="H16" s="112"/>
      <c r="I16" s="122"/>
      <c r="J16" s="175"/>
      <c r="K16" s="112"/>
      <c r="L16" s="112"/>
      <c r="M16" s="112"/>
      <c r="N16" s="112"/>
      <c r="O16" s="112"/>
      <c r="P16" s="112"/>
      <c r="Q16" s="112"/>
      <c r="R16" s="112"/>
      <c r="S16" s="112"/>
      <c r="T16" s="112"/>
      <c r="U16" s="112"/>
      <c r="W16" s="112"/>
      <c r="X16" s="110"/>
      <c r="Z16" s="129"/>
      <c r="AA16" s="109"/>
      <c r="AB16" s="130"/>
      <c r="AC16" s="131"/>
      <c r="AD16" s="129"/>
      <c r="AE16" s="132"/>
      <c r="AF16" s="129"/>
      <c r="AG16" s="132"/>
      <c r="AH16" s="133"/>
      <c r="AI16" s="133"/>
      <c r="AJ16" s="110"/>
      <c r="AK16" s="119"/>
      <c r="AL16" s="119"/>
      <c r="AM16" s="120"/>
    </row>
    <row r="17" spans="1:41" ht="15" customHeight="1" x14ac:dyDescent="0.3">
      <c r="A17" s="112"/>
      <c r="B17" s="121"/>
      <c r="C17" s="58" t="s">
        <v>93</v>
      </c>
      <c r="D17" s="112"/>
      <c r="E17" s="112"/>
      <c r="F17" s="112"/>
      <c r="G17" s="112"/>
      <c r="H17" s="112"/>
      <c r="I17" s="122"/>
      <c r="J17" s="178" t="s">
        <v>113</v>
      </c>
      <c r="K17" s="172"/>
      <c r="L17" s="172"/>
      <c r="M17" s="112"/>
      <c r="N17" s="112"/>
      <c r="P17" s="112"/>
      <c r="Q17" s="112"/>
      <c r="R17" s="112"/>
      <c r="S17" s="112"/>
      <c r="T17" s="112"/>
      <c r="U17" s="112"/>
      <c r="W17" s="112"/>
      <c r="X17" s="110"/>
      <c r="Z17" s="129"/>
      <c r="AA17" s="109"/>
      <c r="AB17" s="130"/>
      <c r="AC17" s="131"/>
      <c r="AD17" s="129"/>
      <c r="AE17" s="132"/>
      <c r="AF17" s="129"/>
      <c r="AG17" s="132"/>
      <c r="AH17" s="133"/>
      <c r="AI17" s="133"/>
      <c r="AJ17" s="110"/>
      <c r="AK17" s="119"/>
      <c r="AL17" s="119"/>
      <c r="AM17" s="120"/>
    </row>
    <row r="18" spans="1:41" ht="14.45" x14ac:dyDescent="0.3">
      <c r="A18" s="112"/>
      <c r="B18" s="121"/>
      <c r="C18" s="58"/>
      <c r="D18" s="112"/>
      <c r="E18" s="112"/>
      <c r="F18" s="112"/>
      <c r="G18" s="112"/>
      <c r="H18" s="112"/>
      <c r="I18" s="122"/>
      <c r="J18" s="177"/>
      <c r="K18" s="172"/>
      <c r="L18" s="172"/>
      <c r="M18" s="112"/>
      <c r="N18" s="112"/>
      <c r="P18" s="112"/>
      <c r="Q18" s="112"/>
      <c r="R18" s="112"/>
      <c r="S18" s="112"/>
      <c r="T18" s="112"/>
      <c r="U18" s="112"/>
      <c r="W18" s="112"/>
      <c r="X18" s="110"/>
      <c r="Z18" s="129"/>
      <c r="AA18" s="109"/>
      <c r="AB18" s="130"/>
      <c r="AC18" s="131"/>
      <c r="AD18" s="129"/>
      <c r="AE18" s="132"/>
      <c r="AF18" s="129"/>
      <c r="AG18" s="132"/>
      <c r="AH18" s="133"/>
      <c r="AI18" s="133"/>
      <c r="AJ18" s="110"/>
      <c r="AK18" s="119"/>
      <c r="AL18" s="119"/>
      <c r="AM18" s="120"/>
    </row>
    <row r="19" spans="1:41" ht="16.899999999999999" x14ac:dyDescent="0.35">
      <c r="A19" s="112"/>
      <c r="B19" s="121"/>
      <c r="C19" s="63" t="s">
        <v>105</v>
      </c>
      <c r="D19" s="64"/>
      <c r="E19" s="65" t="s">
        <v>87</v>
      </c>
      <c r="F19" s="1" t="s">
        <v>88</v>
      </c>
      <c r="G19" s="66">
        <f>D19*43560</f>
        <v>0</v>
      </c>
      <c r="H19" s="134" t="s">
        <v>89</v>
      </c>
      <c r="I19" s="135"/>
      <c r="J19" s="176" t="s">
        <v>90</v>
      </c>
      <c r="L19" s="112"/>
      <c r="M19" s="112"/>
      <c r="N19" s="112"/>
      <c r="P19" s="112"/>
      <c r="Q19" s="112"/>
      <c r="R19" s="112"/>
      <c r="S19" s="112"/>
      <c r="T19" s="112"/>
      <c r="U19" s="112"/>
      <c r="W19" s="112"/>
      <c r="Z19" s="109"/>
      <c r="AA19" s="109"/>
      <c r="AB19" s="130"/>
      <c r="AC19" s="131"/>
      <c r="AD19" s="129"/>
      <c r="AE19" s="132"/>
      <c r="AF19" s="129"/>
      <c r="AG19" s="132"/>
      <c r="AH19" s="133"/>
      <c r="AI19" s="133"/>
      <c r="AJ19" s="110"/>
      <c r="AK19" s="119"/>
      <c r="AL19" s="119"/>
      <c r="AM19" s="120"/>
    </row>
    <row r="20" spans="1:41" ht="16.899999999999999" x14ac:dyDescent="0.35">
      <c r="A20" s="112"/>
      <c r="B20" s="121"/>
      <c r="C20" s="63" t="s">
        <v>106</v>
      </c>
      <c r="D20" s="64"/>
      <c r="E20" s="65" t="s">
        <v>87</v>
      </c>
      <c r="F20" s="1" t="s">
        <v>88</v>
      </c>
      <c r="G20" s="66">
        <f>D20*43560</f>
        <v>0</v>
      </c>
      <c r="H20" s="134" t="s">
        <v>89</v>
      </c>
      <c r="I20" s="135"/>
      <c r="J20" s="166"/>
      <c r="L20" s="112"/>
      <c r="M20" s="112"/>
      <c r="N20" s="112"/>
      <c r="P20" s="112"/>
      <c r="Q20" s="112"/>
      <c r="R20" s="112"/>
      <c r="S20" s="112"/>
      <c r="T20" s="112"/>
      <c r="U20" s="112"/>
      <c r="Z20" s="109"/>
      <c r="AA20" s="109"/>
      <c r="AB20" s="130"/>
      <c r="AC20" s="131"/>
      <c r="AD20" s="129"/>
      <c r="AE20" s="132"/>
      <c r="AF20" s="129"/>
      <c r="AG20" s="132"/>
      <c r="AH20" s="133"/>
      <c r="AI20" s="133"/>
      <c r="AJ20" s="110"/>
      <c r="AK20" s="119"/>
      <c r="AL20" s="119"/>
      <c r="AM20" s="120"/>
    </row>
    <row r="21" spans="1:41" ht="14.45" x14ac:dyDescent="0.3">
      <c r="A21" s="112"/>
      <c r="B21" s="121"/>
      <c r="C21" s="63"/>
      <c r="D21" s="124"/>
      <c r="E21" s="112"/>
      <c r="F21" s="112"/>
      <c r="G21" s="124"/>
      <c r="H21" s="134"/>
      <c r="I21" s="67"/>
      <c r="J21" s="166" t="s">
        <v>107</v>
      </c>
      <c r="L21" s="112"/>
      <c r="M21" s="112"/>
      <c r="N21" s="112"/>
      <c r="O21" s="112"/>
      <c r="P21" s="112"/>
      <c r="Q21" s="112"/>
      <c r="R21" s="112"/>
      <c r="S21" s="112"/>
      <c r="T21" s="112"/>
      <c r="U21" s="112"/>
      <c r="Z21" s="109"/>
      <c r="AA21" s="109"/>
      <c r="AB21" s="130"/>
      <c r="AC21" s="131"/>
      <c r="AD21" s="129"/>
      <c r="AE21" s="132"/>
      <c r="AF21" s="129"/>
      <c r="AG21" s="132"/>
      <c r="AH21" s="133"/>
      <c r="AI21" s="133"/>
      <c r="AJ21" s="110"/>
      <c r="AK21" s="119"/>
      <c r="AL21" s="119"/>
      <c r="AM21" s="120"/>
    </row>
    <row r="22" spans="1:41" ht="14.45" x14ac:dyDescent="0.3">
      <c r="A22" s="65"/>
      <c r="B22" s="103"/>
      <c r="C22" s="108"/>
      <c r="D22" s="165"/>
      <c r="E22" s="103"/>
      <c r="F22" s="107"/>
      <c r="G22" s="165"/>
      <c r="H22" s="103"/>
      <c r="I22" s="103"/>
      <c r="L22" s="112"/>
      <c r="M22" s="112"/>
      <c r="N22" s="112"/>
      <c r="O22" s="112"/>
      <c r="P22" s="112"/>
      <c r="Q22" s="112"/>
      <c r="R22" s="112"/>
      <c r="S22" s="112"/>
      <c r="T22" s="112"/>
      <c r="U22" s="112"/>
      <c r="Z22" s="109"/>
      <c r="AA22" s="109"/>
      <c r="AB22" s="130"/>
      <c r="AC22" s="131"/>
      <c r="AD22" s="129"/>
      <c r="AE22" s="132"/>
      <c r="AF22" s="129"/>
      <c r="AG22" s="132"/>
      <c r="AH22" s="133"/>
      <c r="AI22" s="133"/>
      <c r="AJ22" s="110"/>
      <c r="AK22" s="119"/>
      <c r="AL22" s="119"/>
      <c r="AM22" s="120"/>
    </row>
    <row r="23" spans="1:41" ht="14.45" x14ac:dyDescent="0.3">
      <c r="A23" s="112"/>
      <c r="J23" s="65"/>
      <c r="K23" s="59"/>
      <c r="L23" s="65"/>
      <c r="M23" s="65"/>
      <c r="N23" s="65"/>
      <c r="O23" s="65"/>
      <c r="P23" s="65"/>
      <c r="Q23" s="65"/>
      <c r="R23" s="65"/>
      <c r="S23" s="65"/>
      <c r="T23" s="65"/>
      <c r="U23" s="65"/>
      <c r="Z23" s="109"/>
      <c r="AA23" s="109"/>
      <c r="AB23" s="130"/>
      <c r="AC23" s="131"/>
      <c r="AD23" s="129"/>
      <c r="AE23" s="132"/>
      <c r="AF23" s="129"/>
      <c r="AG23" s="132"/>
      <c r="AH23" s="133"/>
      <c r="AI23" s="133"/>
      <c r="AJ23" s="110"/>
      <c r="AK23" s="119"/>
      <c r="AL23" s="119"/>
      <c r="AM23" s="120"/>
      <c r="AO23" s="123"/>
    </row>
    <row r="24" spans="1:41" ht="15.6" x14ac:dyDescent="0.3">
      <c r="A24" s="112"/>
      <c r="B24" s="50" t="s">
        <v>124</v>
      </c>
      <c r="C24" s="140"/>
      <c r="D24" s="103"/>
      <c r="E24" s="103"/>
      <c r="F24" s="103"/>
      <c r="G24" s="103"/>
      <c r="H24" s="51"/>
      <c r="I24" s="103"/>
      <c r="J24" s="103"/>
      <c r="K24" s="167"/>
      <c r="L24" s="65"/>
      <c r="M24" s="65"/>
      <c r="N24" s="65"/>
      <c r="O24" s="65"/>
      <c r="P24" s="65"/>
      <c r="Q24" s="65"/>
      <c r="R24" s="65"/>
      <c r="S24" s="65"/>
      <c r="T24" s="65"/>
      <c r="U24" s="65"/>
      <c r="Z24" s="109"/>
      <c r="AA24" s="109"/>
      <c r="AB24" s="130"/>
      <c r="AC24" s="131"/>
      <c r="AD24" s="129"/>
      <c r="AE24" s="132"/>
      <c r="AF24" s="129"/>
      <c r="AG24" s="132"/>
      <c r="AH24" s="133"/>
      <c r="AI24" s="133"/>
      <c r="AJ24" s="110"/>
      <c r="AK24" s="119"/>
      <c r="AL24" s="119"/>
      <c r="AM24" s="120"/>
    </row>
    <row r="25" spans="1:41" ht="14.45" x14ac:dyDescent="0.3">
      <c r="A25" s="112"/>
      <c r="B25" s="62"/>
      <c r="C25" s="112"/>
      <c r="D25" s="65"/>
      <c r="E25" s="65"/>
      <c r="F25" s="65"/>
      <c r="G25" s="65"/>
      <c r="I25" s="102"/>
      <c r="J25" s="102"/>
      <c r="K25" s="67"/>
      <c r="L25" s="65"/>
      <c r="M25" s="144"/>
      <c r="N25" s="65"/>
      <c r="O25" s="65"/>
      <c r="P25" s="65"/>
      <c r="Q25" s="65"/>
      <c r="R25" s="65"/>
      <c r="S25" s="65"/>
      <c r="T25" s="65"/>
      <c r="U25" s="65"/>
      <c r="W25" s="65"/>
      <c r="Z25" s="109"/>
      <c r="AA25" s="109"/>
      <c r="AB25" s="130"/>
      <c r="AC25" s="131"/>
      <c r="AD25" s="129"/>
      <c r="AE25" s="132"/>
      <c r="AF25" s="129"/>
      <c r="AG25" s="132"/>
      <c r="AH25" s="133"/>
      <c r="AI25" s="133"/>
      <c r="AJ25" s="110"/>
      <c r="AK25" s="119"/>
      <c r="AL25" s="119"/>
      <c r="AM25" s="120"/>
    </row>
    <row r="26" spans="1:41" ht="14.45" x14ac:dyDescent="0.3">
      <c r="A26" s="112"/>
      <c r="B26" s="62"/>
      <c r="C26" s="170" t="str">
        <f>IF(O12=2, "","For Statewide Watersheds ")</f>
        <v xml:space="preserve">For Statewide Watersheds </v>
      </c>
      <c r="D26" s="65"/>
      <c r="E26" s="65"/>
      <c r="F26" s="65"/>
      <c r="G26" s="65"/>
      <c r="I26" s="102"/>
      <c r="J26" s="102"/>
      <c r="K26" s="67"/>
      <c r="L26" s="65"/>
      <c r="N26" s="65"/>
      <c r="O26" s="65"/>
      <c r="P26" s="65"/>
      <c r="Q26" s="65"/>
      <c r="R26" s="65"/>
      <c r="S26" s="65"/>
      <c r="T26" s="65"/>
      <c r="U26" s="65"/>
      <c r="W26" s="59"/>
      <c r="Z26" s="109"/>
      <c r="AA26" s="109"/>
      <c r="AB26" s="130"/>
      <c r="AC26" s="131"/>
      <c r="AD26" s="129"/>
      <c r="AE26" s="132"/>
      <c r="AF26" s="129"/>
      <c r="AG26" s="132"/>
      <c r="AH26" s="133"/>
      <c r="AI26" s="133"/>
      <c r="AJ26" s="110"/>
      <c r="AK26" s="119"/>
      <c r="AL26" s="119"/>
      <c r="AM26" s="120"/>
    </row>
    <row r="27" spans="1:41" ht="14.45" x14ac:dyDescent="0.3">
      <c r="A27" s="112"/>
      <c r="B27" s="62"/>
      <c r="C27" s="63" t="str">
        <f>IF(O12=2, "","Minimum Sediment Storage Volume, Vsediment = ")</f>
        <v xml:space="preserve">Minimum Sediment Storage Volume, Vsediment = </v>
      </c>
      <c r="D27" s="136">
        <f>IF(O12=2, "",D20*1000)</f>
        <v>0</v>
      </c>
      <c r="E27" s="65" t="str">
        <f>IF(O12=2, "","ft3")</f>
        <v>ft3</v>
      </c>
      <c r="F27" s="1" t="str">
        <f>IF(O12=2, ""," = ")</f>
        <v xml:space="preserve"> = </v>
      </c>
      <c r="G27" s="66">
        <f>IF(O12=2, "",D27*0.037037)</f>
        <v>0</v>
      </c>
      <c r="H27" s="134" t="str">
        <f>IF(O12=2, ""," yd3 ")</f>
        <v xml:space="preserve"> yd3 </v>
      </c>
      <c r="I27" s="1" t="str">
        <f>IF(O12=2, ""," = ")</f>
        <v xml:space="preserve"> = </v>
      </c>
      <c r="J27" s="171">
        <f>IF(O12=2, "",G27*0.000619836)</f>
        <v>0</v>
      </c>
      <c r="K27" s="168" t="str">
        <f>IF(O12=2, "","acre-ft")</f>
        <v>acre-ft</v>
      </c>
      <c r="L27" s="166" t="str">
        <f>IF(O12=2, "","Requirement:  Minimum Sediment Volume = 1000 ft3/acre of disturbed drainage area")</f>
        <v>Requirement:  Minimum Sediment Volume = 1000 ft3/acre of disturbed drainage area</v>
      </c>
      <c r="N27" s="65"/>
      <c r="O27" s="65"/>
      <c r="P27" s="65"/>
      <c r="Q27" s="65"/>
      <c r="R27" s="65"/>
      <c r="S27" s="65"/>
      <c r="T27" s="65"/>
      <c r="U27" s="65"/>
      <c r="W27" s="65"/>
      <c r="Z27" s="109"/>
      <c r="AA27" s="109"/>
      <c r="AB27" s="130"/>
      <c r="AC27" s="131"/>
      <c r="AD27" s="129"/>
      <c r="AE27" s="132"/>
      <c r="AF27" s="129"/>
      <c r="AG27" s="132"/>
      <c r="AH27" s="133"/>
      <c r="AI27" s="133"/>
      <c r="AJ27" s="110"/>
      <c r="AK27" s="119"/>
      <c r="AL27" s="119"/>
      <c r="AM27" s="120"/>
    </row>
    <row r="28" spans="1:41" ht="14.45" x14ac:dyDescent="0.3">
      <c r="A28" s="112"/>
      <c r="B28" s="62"/>
      <c r="C28" s="58" t="str">
        <f>IF(O12=2, "","Minimum Dewatering Zone Volume, Vdewatering = ")</f>
        <v xml:space="preserve">Minimum Dewatering Zone Volume, Vdewatering = </v>
      </c>
      <c r="D28" s="136">
        <f>IF(O12=2, "",D19*1800)</f>
        <v>0</v>
      </c>
      <c r="E28" s="65" t="str">
        <f>IF(O12=2, "","ft3")</f>
        <v>ft3</v>
      </c>
      <c r="F28" s="1" t="str">
        <f>IF(O12=2, ""," = ")</f>
        <v xml:space="preserve"> = </v>
      </c>
      <c r="G28" s="66">
        <f>IF(O12=2, "",D28*0.037037)</f>
        <v>0</v>
      </c>
      <c r="H28" s="134" t="str">
        <f>IF(O12=2, ""," yd3")</f>
        <v xml:space="preserve"> yd3</v>
      </c>
      <c r="I28" s="1" t="str">
        <f>IF(O12=2, ""," = ")</f>
        <v xml:space="preserve"> = </v>
      </c>
      <c r="J28" s="171">
        <f>IF(O12=2, "",G28*0.000619836)</f>
        <v>0</v>
      </c>
      <c r="K28" s="168" t="str">
        <f>IF(O12=2, "","acre-ft")</f>
        <v>acre-ft</v>
      </c>
      <c r="L28" s="166" t="str">
        <f>IF(O12=2, "","Requirement:  Minimum Dewatering Volume = 1800 ft3/acre of total drainage area")</f>
        <v>Requirement:  Minimum Dewatering Volume = 1800 ft3/acre of total drainage area</v>
      </c>
      <c r="N28" s="65"/>
      <c r="O28" s="65"/>
      <c r="P28" s="65"/>
      <c r="Q28" s="65"/>
      <c r="R28" s="65"/>
      <c r="S28" s="65"/>
      <c r="T28" s="65"/>
      <c r="U28" s="65"/>
      <c r="W28" s="65"/>
      <c r="Z28" s="109"/>
      <c r="AA28" s="109"/>
      <c r="AB28" s="130"/>
      <c r="AC28" s="131"/>
      <c r="AD28" s="129"/>
      <c r="AE28" s="132"/>
      <c r="AF28" s="129"/>
      <c r="AG28" s="132"/>
      <c r="AH28" s="133"/>
      <c r="AI28" s="133"/>
      <c r="AJ28" s="110"/>
      <c r="AK28" s="119"/>
      <c r="AL28" s="119"/>
      <c r="AM28" s="120"/>
    </row>
    <row r="29" spans="1:41" ht="14.45" x14ac:dyDescent="0.3">
      <c r="A29" s="1"/>
      <c r="B29" s="62"/>
      <c r="K29" s="56"/>
      <c r="N29" s="65"/>
      <c r="O29" s="65"/>
      <c r="P29" s="65"/>
      <c r="Q29" s="65"/>
      <c r="R29" s="65"/>
      <c r="S29" s="65"/>
      <c r="T29" s="65"/>
      <c r="U29" s="65"/>
      <c r="W29" s="65"/>
      <c r="Z29" s="109"/>
      <c r="AA29" s="109"/>
      <c r="AB29" s="130"/>
      <c r="AC29" s="131"/>
      <c r="AD29" s="129"/>
      <c r="AE29" s="132"/>
      <c r="AF29" s="129"/>
      <c r="AG29" s="132"/>
      <c r="AH29" s="133"/>
      <c r="AI29" s="133"/>
      <c r="AJ29" s="110"/>
      <c r="AK29" s="119"/>
      <c r="AL29" s="119"/>
      <c r="AM29" s="120"/>
    </row>
    <row r="30" spans="1:41" ht="14.45" x14ac:dyDescent="0.3">
      <c r="A30" s="1"/>
      <c r="B30" s="62"/>
      <c r="C30" s="170" t="str">
        <f>IF(O12=1, "","For Big Darby Creek Watershed")</f>
        <v/>
      </c>
      <c r="K30" s="56"/>
      <c r="N30" s="65"/>
      <c r="O30" s="65"/>
      <c r="P30" s="65"/>
      <c r="Q30" s="65"/>
      <c r="R30" s="65"/>
      <c r="S30" s="65"/>
      <c r="T30" s="65"/>
      <c r="U30" s="65"/>
      <c r="W30" s="65"/>
      <c r="Z30" s="109"/>
      <c r="AA30" s="109"/>
      <c r="AB30" s="130"/>
      <c r="AC30" s="131"/>
      <c r="AD30" s="129"/>
      <c r="AE30" s="132"/>
      <c r="AF30" s="129"/>
      <c r="AG30" s="132"/>
      <c r="AH30" s="133"/>
      <c r="AI30" s="133"/>
      <c r="AJ30" s="110"/>
      <c r="AK30" s="119"/>
      <c r="AL30" s="119"/>
      <c r="AM30" s="120"/>
    </row>
    <row r="31" spans="1:41" ht="14.45" x14ac:dyDescent="0.3">
      <c r="A31" s="1"/>
      <c r="B31" s="62"/>
      <c r="C31" s="63" t="str">
        <f>IF(O12=1, "","Minimum Sediment Storage Volume, Vsediment = ")</f>
        <v/>
      </c>
      <c r="D31" s="66" t="str">
        <f>IF(O12=1, "",D20*1000)</f>
        <v/>
      </c>
      <c r="E31" s="65" t="str">
        <f>IF(O12=1, "","ft3")</f>
        <v/>
      </c>
      <c r="F31" s="1" t="str">
        <f>IF(O12=1, "","=")</f>
        <v/>
      </c>
      <c r="G31" s="66" t="str">
        <f>IF(O12=1, "",D31*0.037037)</f>
        <v/>
      </c>
      <c r="H31" s="134" t="str">
        <f>IF(O12=1, "","yd3")</f>
        <v/>
      </c>
      <c r="I31" s="1" t="str">
        <f>IF(O12=1, "","=")</f>
        <v/>
      </c>
      <c r="J31" s="171" t="str">
        <f>IF(O12=1, "",G31*0.000619836)</f>
        <v/>
      </c>
      <c r="K31" s="174" t="str">
        <f>IF(O12=1, "","acre-ft")</f>
        <v/>
      </c>
      <c r="L31" s="166" t="str">
        <f>IF(O12=1, "","Requirement:  Minimum Sediment Volume = 1000 ft3/acre of disturbed drainage area")</f>
        <v/>
      </c>
      <c r="M31" s="65"/>
      <c r="N31" s="65"/>
      <c r="O31" s="65"/>
      <c r="P31" s="65"/>
      <c r="Q31" s="65"/>
      <c r="R31" s="65"/>
      <c r="S31" s="65"/>
      <c r="T31" s="65"/>
      <c r="U31" s="65"/>
      <c r="X31" s="53"/>
      <c r="Y31" s="53"/>
      <c r="Z31" s="109"/>
      <c r="AA31" s="109"/>
      <c r="AB31" s="130"/>
      <c r="AC31" s="131"/>
      <c r="AD31" s="129"/>
      <c r="AE31" s="132"/>
      <c r="AF31" s="129"/>
      <c r="AG31" s="132"/>
      <c r="AH31" s="133"/>
      <c r="AI31" s="133"/>
      <c r="AJ31" s="110"/>
      <c r="AK31" s="119"/>
      <c r="AL31" s="119"/>
      <c r="AM31" s="120"/>
    </row>
    <row r="32" spans="1:41" ht="14.45" x14ac:dyDescent="0.3">
      <c r="A32" s="1"/>
      <c r="B32" s="54"/>
      <c r="C32" s="63" t="str">
        <f>IF(O12=1, "","Minimum Dewatering Zone Volume, Vdewatering = ")</f>
        <v/>
      </c>
      <c r="D32" s="66" t="str">
        <f>IF(O12=1, "",D19*3600)</f>
        <v/>
      </c>
      <c r="E32" s="65" t="str">
        <f>IF(O12=1, "","ft3")</f>
        <v/>
      </c>
      <c r="F32" s="1" t="str">
        <f>IF(O12=1, "","=")</f>
        <v/>
      </c>
      <c r="G32" s="66" t="str">
        <f>IF(O12=1,"",D32*0.037037)</f>
        <v/>
      </c>
      <c r="H32" s="134" t="str">
        <f>IF(O12=1,"","yd3")</f>
        <v/>
      </c>
      <c r="I32" s="1" t="str">
        <f>IF(O12=1, "","=")</f>
        <v/>
      </c>
      <c r="J32" s="171" t="str">
        <f>IF(O12=1, "",G32*0.000619836)</f>
        <v/>
      </c>
      <c r="K32" s="174" t="str">
        <f>IF(O12=1, "","acre-ft")</f>
        <v/>
      </c>
      <c r="L32" s="166" t="str">
        <f>IF(O12=1, "","Requirement:  Minimum Dewatering Volume = 3600 ft3/acre of total drainage area")</f>
        <v/>
      </c>
      <c r="M32" s="65"/>
      <c r="N32" s="65"/>
      <c r="O32" s="65"/>
      <c r="P32" s="65"/>
      <c r="Q32" s="65"/>
      <c r="R32" s="65"/>
      <c r="S32" s="65"/>
      <c r="T32" s="65"/>
      <c r="U32" s="65"/>
      <c r="Z32" s="109"/>
      <c r="AA32" s="109"/>
      <c r="AB32" s="130"/>
      <c r="AC32" s="131"/>
      <c r="AD32" s="129"/>
      <c r="AE32" s="132"/>
      <c r="AF32" s="129"/>
      <c r="AG32" s="132"/>
      <c r="AH32" s="133"/>
      <c r="AI32" s="133"/>
      <c r="AJ32" s="110"/>
      <c r="AK32" s="119"/>
      <c r="AL32" s="119"/>
      <c r="AM32" s="120"/>
    </row>
    <row r="33" spans="1:41" ht="14.45" x14ac:dyDescent="0.3">
      <c r="A33" s="1"/>
      <c r="B33" s="145"/>
      <c r="C33" s="146"/>
      <c r="D33" s="143"/>
      <c r="E33" s="143"/>
      <c r="F33" s="138"/>
      <c r="G33" s="138"/>
      <c r="H33" s="143"/>
      <c r="I33" s="138"/>
      <c r="J33" s="179"/>
      <c r="K33" s="169"/>
      <c r="L33" s="144"/>
      <c r="M33" s="65"/>
      <c r="N33" s="65"/>
      <c r="O33" s="65"/>
      <c r="P33" s="65"/>
      <c r="Q33" s="65"/>
      <c r="R33" s="65"/>
      <c r="S33" s="65"/>
      <c r="T33" s="65"/>
      <c r="U33" s="65"/>
      <c r="Z33" s="109"/>
      <c r="AA33" s="109"/>
      <c r="AB33" s="130"/>
      <c r="AC33" s="131"/>
      <c r="AD33" s="129"/>
      <c r="AE33" s="132"/>
      <c r="AF33" s="129"/>
      <c r="AG33" s="132"/>
      <c r="AH33" s="133"/>
      <c r="AI33" s="133"/>
      <c r="AJ33" s="110"/>
      <c r="AK33" s="119"/>
      <c r="AL33" s="119"/>
      <c r="AM33" s="120"/>
    </row>
    <row r="34" spans="1:41" ht="14.45" x14ac:dyDescent="0.3">
      <c r="A34" s="1"/>
      <c r="B34" s="104"/>
      <c r="C34" s="105"/>
      <c r="D34" s="101"/>
      <c r="E34" s="101"/>
      <c r="F34" s="102"/>
      <c r="G34" s="102"/>
      <c r="H34" s="101"/>
      <c r="I34" s="102"/>
      <c r="J34" s="102"/>
      <c r="K34" s="101"/>
      <c r="L34" s="144"/>
      <c r="M34" s="65"/>
      <c r="N34" s="65"/>
      <c r="O34" s="65"/>
      <c r="P34" s="65"/>
      <c r="Q34" s="65"/>
      <c r="R34" s="65"/>
      <c r="S34" s="65"/>
      <c r="T34" s="65"/>
      <c r="U34" s="65"/>
      <c r="Z34" s="109"/>
      <c r="AA34" s="109"/>
      <c r="AB34" s="130"/>
      <c r="AC34" s="131"/>
      <c r="AD34" s="129"/>
      <c r="AE34" s="132"/>
      <c r="AF34" s="129"/>
      <c r="AG34" s="132"/>
      <c r="AH34" s="133"/>
      <c r="AI34" s="133"/>
      <c r="AJ34" s="110"/>
      <c r="AK34" s="119"/>
      <c r="AL34" s="119"/>
      <c r="AM34" s="120"/>
    </row>
    <row r="35" spans="1:41" ht="14.45" x14ac:dyDescent="0.3">
      <c r="A35" s="1"/>
      <c r="J35" s="101"/>
      <c r="K35" s="143"/>
      <c r="L35" s="138"/>
      <c r="M35" s="138"/>
      <c r="N35" s="138"/>
      <c r="O35" s="143"/>
      <c r="P35" s="143"/>
      <c r="Q35" s="143"/>
      <c r="R35" s="143"/>
      <c r="T35" s="65"/>
      <c r="U35" s="65"/>
      <c r="Z35" s="109"/>
      <c r="AA35" s="109"/>
      <c r="AB35" s="130"/>
      <c r="AC35" s="131"/>
      <c r="AD35" s="129"/>
      <c r="AE35" s="132"/>
      <c r="AF35" s="129"/>
      <c r="AG35" s="132"/>
      <c r="AH35" s="133"/>
      <c r="AI35" s="133"/>
      <c r="AJ35" s="110"/>
      <c r="AK35" s="119"/>
      <c r="AL35" s="119"/>
      <c r="AM35" s="120"/>
    </row>
    <row r="36" spans="1:41" ht="15.6" x14ac:dyDescent="0.3">
      <c r="A36" s="1"/>
      <c r="B36" s="50" t="s">
        <v>114</v>
      </c>
      <c r="C36" s="140"/>
      <c r="D36" s="103"/>
      <c r="E36" s="103"/>
      <c r="F36" s="103"/>
      <c r="G36" s="147"/>
      <c r="H36" s="148"/>
      <c r="I36" s="52"/>
      <c r="J36" s="65"/>
      <c r="K36" s="189" t="s">
        <v>151</v>
      </c>
      <c r="L36" s="50"/>
      <c r="M36" s="65"/>
      <c r="N36" s="117"/>
      <c r="O36" s="204"/>
      <c r="P36" s="51"/>
      <c r="Q36" s="51"/>
      <c r="S36" s="54"/>
      <c r="T36" s="65"/>
      <c r="U36" s="65"/>
      <c r="V36" s="65"/>
      <c r="Z36" s="109"/>
      <c r="AA36" s="109"/>
      <c r="AB36" s="130"/>
      <c r="AC36" s="131"/>
      <c r="AD36" s="129"/>
      <c r="AE36" s="132"/>
      <c r="AF36" s="129"/>
      <c r="AG36" s="132"/>
      <c r="AH36" s="133"/>
      <c r="AI36" s="133"/>
      <c r="AJ36" s="110"/>
      <c r="AK36" s="119"/>
      <c r="AL36" s="119"/>
      <c r="AM36" s="120"/>
    </row>
    <row r="37" spans="1:41" ht="14.45" x14ac:dyDescent="0.3">
      <c r="A37" s="1"/>
      <c r="B37" s="62"/>
      <c r="C37" s="49"/>
      <c r="G37" s="49" t="s">
        <v>98</v>
      </c>
      <c r="H37" s="49" t="s">
        <v>99</v>
      </c>
      <c r="I37" s="56"/>
      <c r="J37" s="65"/>
      <c r="K37" s="205"/>
      <c r="L37" s="206"/>
      <c r="M37" s="101"/>
      <c r="N37" s="173"/>
      <c r="O37" s="173"/>
      <c r="P37" s="101"/>
      <c r="Q37" s="101"/>
      <c r="S37" s="54"/>
      <c r="T37" s="65"/>
      <c r="U37" s="65"/>
      <c r="V37" s="65"/>
      <c r="Z37" s="109"/>
      <c r="AA37" s="109"/>
      <c r="AB37" s="130"/>
      <c r="AC37" s="131"/>
      <c r="AD37" s="129"/>
      <c r="AE37" s="132"/>
      <c r="AF37" s="129"/>
      <c r="AG37" s="132"/>
      <c r="AH37" s="133"/>
      <c r="AI37" s="133"/>
      <c r="AJ37" s="110"/>
      <c r="AK37" s="119"/>
      <c r="AL37" s="119"/>
      <c r="AM37" s="120"/>
    </row>
    <row r="38" spans="1:41" ht="14.45" x14ac:dyDescent="0.3">
      <c r="A38" s="1"/>
      <c r="B38" s="62"/>
      <c r="C38" s="113"/>
      <c r="D38" s="60" t="s">
        <v>100</v>
      </c>
      <c r="E38" s="1" t="s">
        <v>95</v>
      </c>
      <c r="F38" s="65"/>
      <c r="G38" s="60" t="s">
        <v>101</v>
      </c>
      <c r="H38" s="1" t="s">
        <v>101</v>
      </c>
      <c r="I38" s="122"/>
      <c r="J38" s="65"/>
      <c r="K38" s="205"/>
      <c r="L38" s="102"/>
      <c r="M38" s="173"/>
      <c r="N38" s="173"/>
      <c r="O38" s="173"/>
      <c r="P38" s="101"/>
      <c r="Q38" s="101"/>
      <c r="S38" s="54"/>
      <c r="T38" s="65"/>
      <c r="U38" s="65"/>
      <c r="Z38" s="109"/>
      <c r="AA38" s="109"/>
      <c r="AB38" s="130"/>
      <c r="AC38" s="131"/>
      <c r="AD38" s="129"/>
      <c r="AE38" s="132"/>
      <c r="AF38" s="129"/>
      <c r="AG38" s="132"/>
      <c r="AH38" s="133"/>
      <c r="AI38" s="133"/>
      <c r="AJ38" s="110"/>
      <c r="AK38" s="119"/>
      <c r="AL38" s="119"/>
      <c r="AM38" s="120"/>
      <c r="AN38" s="109"/>
      <c r="AO38" s="109"/>
    </row>
    <row r="39" spans="1:41" ht="16.149999999999999" x14ac:dyDescent="0.3">
      <c r="A39" s="1"/>
      <c r="B39" s="62"/>
      <c r="C39" s="113"/>
      <c r="D39" s="60" t="s">
        <v>96</v>
      </c>
      <c r="E39" s="1" t="s">
        <v>89</v>
      </c>
      <c r="F39" s="65"/>
      <c r="G39" s="1" t="s">
        <v>97</v>
      </c>
      <c r="H39" s="1" t="s">
        <v>97</v>
      </c>
      <c r="I39" s="122"/>
      <c r="J39" s="65"/>
      <c r="K39" s="205"/>
      <c r="L39" s="102"/>
      <c r="M39" s="101"/>
      <c r="N39" s="173"/>
      <c r="O39" s="173"/>
      <c r="P39" s="101"/>
      <c r="Q39" s="207"/>
      <c r="R39" s="110"/>
      <c r="S39" s="203"/>
      <c r="T39" s="65"/>
      <c r="U39" s="65"/>
      <c r="Z39" s="109"/>
      <c r="AA39" s="109"/>
      <c r="AB39" s="130"/>
      <c r="AC39" s="131"/>
      <c r="AD39" s="129"/>
      <c r="AE39" s="132"/>
      <c r="AF39" s="129"/>
      <c r="AG39" s="132"/>
      <c r="AH39" s="133"/>
      <c r="AI39" s="133"/>
      <c r="AJ39" s="110"/>
      <c r="AK39" s="119"/>
      <c r="AL39" s="119"/>
      <c r="AM39" s="120"/>
      <c r="AN39" s="109"/>
      <c r="AO39" s="109"/>
    </row>
    <row r="40" spans="1:41" ht="14.45" x14ac:dyDescent="0.3">
      <c r="A40" s="1"/>
      <c r="B40" s="62"/>
      <c r="C40" s="63" t="s">
        <v>131</v>
      </c>
      <c r="D40" s="149"/>
      <c r="E40" s="193"/>
      <c r="F40" s="220"/>
      <c r="G40" s="218"/>
      <c r="H40" s="66"/>
      <c r="I40" s="122"/>
      <c r="J40" s="65"/>
      <c r="K40" s="208"/>
      <c r="L40" s="102"/>
      <c r="M40" s="101"/>
      <c r="N40" s="173"/>
      <c r="O40" s="173"/>
      <c r="P40" s="209"/>
      <c r="Q40" s="207"/>
      <c r="R40" s="110"/>
      <c r="S40" s="203"/>
      <c r="T40" s="65"/>
      <c r="U40" s="65"/>
      <c r="V40" s="112"/>
      <c r="Z40" s="109"/>
      <c r="AA40" s="109"/>
      <c r="AB40" s="130"/>
      <c r="AC40" s="131"/>
      <c r="AD40" s="129"/>
      <c r="AE40" s="132"/>
      <c r="AF40" s="129"/>
      <c r="AG40" s="132"/>
      <c r="AH40" s="133"/>
      <c r="AI40" s="133"/>
      <c r="AJ40" s="110"/>
      <c r="AK40" s="119"/>
      <c r="AL40" s="119"/>
      <c r="AM40" s="120"/>
    </row>
    <row r="41" spans="1:41" s="112" customFormat="1" ht="15" thickBot="1" x14ac:dyDescent="0.35">
      <c r="A41" s="1"/>
      <c r="B41" s="62"/>
      <c r="C41" s="113"/>
      <c r="D41" s="149"/>
      <c r="E41" s="193"/>
      <c r="F41" s="220"/>
      <c r="G41" s="219" t="str">
        <f>IF(E41="","",(D41-D40)/3*((E41+E40+(E41*E40)^0.5)))</f>
        <v/>
      </c>
      <c r="H41" s="151" t="str">
        <f>IF(G41="","",H40+G41)</f>
        <v/>
      </c>
      <c r="I41" s="122"/>
      <c r="J41" s="65"/>
      <c r="K41" s="121"/>
      <c r="L41" s="102"/>
      <c r="M41" s="101"/>
      <c r="N41" s="173"/>
      <c r="O41" s="173"/>
      <c r="P41" s="209"/>
      <c r="Q41" s="207"/>
      <c r="R41" s="110"/>
      <c r="S41" s="203"/>
      <c r="T41" s="65"/>
      <c r="U41" s="65"/>
      <c r="W41" s="49"/>
      <c r="X41" s="49"/>
      <c r="Y41" s="49"/>
      <c r="Z41" s="109"/>
      <c r="AA41" s="109"/>
      <c r="AB41" s="130"/>
      <c r="AC41" s="131"/>
      <c r="AD41" s="129"/>
      <c r="AE41" s="132"/>
      <c r="AF41" s="129"/>
      <c r="AG41" s="132"/>
      <c r="AH41" s="133"/>
      <c r="AI41" s="133"/>
      <c r="AJ41" s="110"/>
      <c r="AK41" s="119"/>
      <c r="AL41" s="119"/>
      <c r="AM41" s="120"/>
    </row>
    <row r="42" spans="1:41" s="112" customFormat="1" ht="15.75" thickBot="1" x14ac:dyDescent="0.3">
      <c r="A42" s="1"/>
      <c r="B42" s="62"/>
      <c r="C42" s="261" t="s">
        <v>157</v>
      </c>
      <c r="D42" s="149"/>
      <c r="E42" s="193"/>
      <c r="F42" s="220"/>
      <c r="G42" s="219" t="str">
        <f t="shared" ref="G42:G57" si="0">IF(E42="","",(D42-D41)/3*((E42+E41+(E42*E41)^0.5)))</f>
        <v/>
      </c>
      <c r="H42" s="151" t="str">
        <f t="shared" ref="H42:H57" si="1">IF(G42="","",H41+G42)</f>
        <v/>
      </c>
      <c r="I42" s="67"/>
      <c r="J42" s="65"/>
      <c r="K42" s="205"/>
      <c r="L42" s="102"/>
      <c r="M42" s="101"/>
      <c r="N42" s="210" t="s">
        <v>149</v>
      </c>
      <c r="O42" s="173"/>
      <c r="P42" s="190" t="e">
        <f>LARGE(D40:D57,1)</f>
        <v>#NUM!</v>
      </c>
      <c r="Q42" s="211" t="s">
        <v>96</v>
      </c>
      <c r="R42" s="110"/>
      <c r="S42" s="203"/>
      <c r="T42" s="65"/>
      <c r="U42" s="65"/>
      <c r="W42" s="49"/>
      <c r="X42" s="49"/>
      <c r="Y42" s="49"/>
      <c r="Z42" s="109"/>
      <c r="AA42" s="109"/>
      <c r="AB42" s="130"/>
      <c r="AC42" s="131"/>
      <c r="AD42" s="129"/>
      <c r="AE42" s="132"/>
      <c r="AF42" s="129"/>
      <c r="AG42" s="132"/>
      <c r="AH42" s="133"/>
      <c r="AI42" s="133"/>
      <c r="AJ42" s="110"/>
      <c r="AK42" s="119"/>
      <c r="AL42" s="119"/>
      <c r="AM42" s="120"/>
    </row>
    <row r="43" spans="1:41" s="112" customFormat="1" ht="15.75" thickBot="1" x14ac:dyDescent="0.3">
      <c r="A43" s="1"/>
      <c r="B43" s="62"/>
      <c r="C43" s="261"/>
      <c r="D43" s="149"/>
      <c r="E43" s="193"/>
      <c r="F43" s="220"/>
      <c r="G43" s="219" t="str">
        <f t="shared" si="0"/>
        <v/>
      </c>
      <c r="H43" s="151" t="str">
        <f t="shared" si="1"/>
        <v/>
      </c>
      <c r="I43" s="67"/>
      <c r="J43" s="63"/>
      <c r="K43" s="121"/>
      <c r="L43" s="102"/>
      <c r="M43" s="101"/>
      <c r="N43" s="173"/>
      <c r="O43" s="173"/>
      <c r="P43" s="209"/>
      <c r="Q43" s="207"/>
      <c r="R43" s="110"/>
      <c r="S43" s="203"/>
      <c r="T43" s="65"/>
      <c r="U43" s="65"/>
      <c r="W43" s="49"/>
      <c r="X43" s="49"/>
      <c r="Y43" s="49"/>
      <c r="Z43" s="109"/>
      <c r="AA43" s="109"/>
      <c r="AB43" s="130"/>
      <c r="AC43" s="131"/>
      <c r="AD43" s="129"/>
      <c r="AE43" s="132"/>
      <c r="AF43" s="129"/>
      <c r="AG43" s="132"/>
      <c r="AH43" s="133"/>
      <c r="AI43" s="133"/>
      <c r="AJ43" s="110"/>
      <c r="AK43" s="119"/>
      <c r="AL43" s="119"/>
      <c r="AM43" s="120"/>
    </row>
    <row r="44" spans="1:41" s="112" customFormat="1" ht="15.75" thickBot="1" x14ac:dyDescent="0.3">
      <c r="A44" s="1"/>
      <c r="B44" s="62"/>
      <c r="C44" s="261"/>
      <c r="D44" s="149"/>
      <c r="E44" s="193"/>
      <c r="F44" s="220"/>
      <c r="G44" s="219" t="str">
        <f t="shared" si="0"/>
        <v/>
      </c>
      <c r="H44" s="151" t="str">
        <f t="shared" si="1"/>
        <v/>
      </c>
      <c r="I44" s="67"/>
      <c r="J44" s="63"/>
      <c r="K44" s="205"/>
      <c r="L44" s="102"/>
      <c r="M44" s="101"/>
      <c r="N44" s="210" t="s">
        <v>102</v>
      </c>
      <c r="O44" s="173"/>
      <c r="P44" s="190">
        <f>D63</f>
        <v>0</v>
      </c>
      <c r="Q44" s="211" t="s">
        <v>96</v>
      </c>
      <c r="R44" s="110"/>
      <c r="S44" s="203"/>
      <c r="T44" s="65"/>
      <c r="U44" s="65"/>
      <c r="W44" s="49"/>
      <c r="X44" s="49"/>
      <c r="Y44" s="49"/>
      <c r="Z44" s="109"/>
      <c r="AA44" s="109"/>
      <c r="AB44" s="130"/>
      <c r="AC44" s="131"/>
      <c r="AD44" s="129"/>
      <c r="AE44" s="132"/>
      <c r="AF44" s="129"/>
      <c r="AG44" s="132"/>
      <c r="AH44" s="133"/>
      <c r="AI44" s="133"/>
      <c r="AJ44" s="110"/>
      <c r="AK44" s="119"/>
      <c r="AL44" s="119"/>
      <c r="AM44" s="120"/>
    </row>
    <row r="45" spans="1:41" s="112" customFormat="1" ht="15" x14ac:dyDescent="0.25">
      <c r="A45" s="1"/>
      <c r="B45" s="62"/>
      <c r="C45" s="261"/>
      <c r="D45" s="149"/>
      <c r="E45" s="193"/>
      <c r="F45" s="220"/>
      <c r="G45" s="219" t="str">
        <f t="shared" si="0"/>
        <v/>
      </c>
      <c r="H45" s="151" t="str">
        <f t="shared" si="1"/>
        <v/>
      </c>
      <c r="I45" s="67"/>
      <c r="J45" s="63"/>
      <c r="K45" s="121"/>
      <c r="L45" s="102"/>
      <c r="M45" s="213"/>
      <c r="N45" s="214"/>
      <c r="O45" s="214"/>
      <c r="P45" s="215"/>
      <c r="Q45" s="212"/>
      <c r="R45" s="110"/>
      <c r="S45" s="203"/>
      <c r="T45" s="65"/>
      <c r="U45" s="65"/>
      <c r="W45" s="49"/>
      <c r="X45" s="49"/>
      <c r="Y45" s="49"/>
      <c r="Z45" s="109"/>
      <c r="AA45" s="109"/>
      <c r="AB45" s="130"/>
      <c r="AC45" s="131"/>
      <c r="AD45" s="129"/>
      <c r="AE45" s="132"/>
      <c r="AF45" s="129"/>
      <c r="AG45" s="132"/>
      <c r="AH45" s="133"/>
      <c r="AI45" s="133"/>
      <c r="AJ45" s="110"/>
      <c r="AK45" s="119"/>
      <c r="AL45" s="119"/>
      <c r="AM45" s="120"/>
    </row>
    <row r="46" spans="1:41" s="112" customFormat="1" ht="15" thickBot="1" x14ac:dyDescent="0.35">
      <c r="A46" s="1"/>
      <c r="B46" s="62"/>
      <c r="C46" s="113"/>
      <c r="D46" s="149"/>
      <c r="E46" s="193"/>
      <c r="F46" s="220"/>
      <c r="G46" s="219" t="str">
        <f t="shared" si="0"/>
        <v/>
      </c>
      <c r="H46" s="151" t="str">
        <f t="shared" si="1"/>
        <v/>
      </c>
      <c r="I46" s="67"/>
      <c r="J46" s="63"/>
      <c r="K46" s="205"/>
      <c r="L46" s="102"/>
      <c r="M46" s="213"/>
      <c r="N46" s="214"/>
      <c r="O46" s="214"/>
      <c r="P46" s="215"/>
      <c r="Q46" s="212"/>
      <c r="R46" s="110"/>
      <c r="S46" s="203"/>
      <c r="T46" s="65"/>
      <c r="U46" s="65"/>
      <c r="W46" s="49"/>
      <c r="X46" s="49"/>
      <c r="Y46" s="49"/>
      <c r="Z46" s="109"/>
      <c r="AA46" s="109"/>
      <c r="AB46" s="130"/>
      <c r="AC46" s="131"/>
      <c r="AD46" s="129"/>
      <c r="AE46" s="132"/>
      <c r="AF46" s="129"/>
      <c r="AG46" s="132"/>
      <c r="AH46" s="133"/>
      <c r="AI46" s="133"/>
      <c r="AJ46" s="110"/>
      <c r="AK46" s="119"/>
      <c r="AL46" s="119"/>
      <c r="AM46" s="120"/>
    </row>
    <row r="47" spans="1:41" s="112" customFormat="1" ht="15" thickBot="1" x14ac:dyDescent="0.35">
      <c r="A47" s="1"/>
      <c r="B47" s="62"/>
      <c r="C47" s="113"/>
      <c r="D47" s="149"/>
      <c r="E47" s="193"/>
      <c r="F47" s="220"/>
      <c r="G47" s="219" t="str">
        <f t="shared" si="0"/>
        <v/>
      </c>
      <c r="H47" s="151" t="str">
        <f t="shared" si="1"/>
        <v/>
      </c>
      <c r="I47" s="67"/>
      <c r="K47" s="121"/>
      <c r="L47" s="102"/>
      <c r="M47" s="213"/>
      <c r="N47" s="216" t="s">
        <v>158</v>
      </c>
      <c r="O47" s="173"/>
      <c r="P47" s="190">
        <f>D62</f>
        <v>0</v>
      </c>
      <c r="Q47" s="217" t="s">
        <v>96</v>
      </c>
      <c r="R47" s="110"/>
      <c r="S47" s="203"/>
      <c r="T47" s="65"/>
      <c r="U47" s="65"/>
      <c r="W47" s="49"/>
      <c r="X47" s="49"/>
      <c r="Y47" s="49"/>
      <c r="Z47" s="109"/>
      <c r="AA47" s="109"/>
      <c r="AB47" s="130"/>
      <c r="AC47" s="131"/>
      <c r="AD47" s="129"/>
      <c r="AE47" s="132"/>
      <c r="AF47" s="129"/>
      <c r="AG47" s="132"/>
      <c r="AH47" s="133"/>
      <c r="AI47" s="133"/>
      <c r="AJ47" s="110"/>
      <c r="AK47" s="119"/>
      <c r="AL47" s="119"/>
      <c r="AM47" s="120"/>
    </row>
    <row r="48" spans="1:41" s="112" customFormat="1" ht="14.45" x14ac:dyDescent="0.3">
      <c r="A48" s="1"/>
      <c r="B48" s="62"/>
      <c r="C48" s="113"/>
      <c r="D48" s="149"/>
      <c r="E48" s="193"/>
      <c r="F48" s="220"/>
      <c r="G48" s="219" t="str">
        <f t="shared" si="0"/>
        <v/>
      </c>
      <c r="H48" s="151" t="str">
        <f t="shared" si="1"/>
        <v/>
      </c>
      <c r="I48" s="67"/>
      <c r="J48" s="63"/>
      <c r="K48" s="121"/>
      <c r="L48" s="102"/>
      <c r="M48" s="101"/>
      <c r="N48" s="173"/>
      <c r="O48" s="173"/>
      <c r="P48" s="209"/>
      <c r="Q48" s="207"/>
      <c r="R48" s="110"/>
      <c r="S48" s="203"/>
      <c r="T48" s="65"/>
      <c r="U48" s="65"/>
      <c r="W48" s="49"/>
      <c r="X48" s="49"/>
      <c r="Y48" s="49"/>
      <c r="Z48" s="109"/>
      <c r="AA48" s="109"/>
      <c r="AB48" s="130"/>
      <c r="AC48" s="131"/>
      <c r="AD48" s="129"/>
      <c r="AE48" s="132"/>
      <c r="AF48" s="129"/>
      <c r="AG48" s="132"/>
      <c r="AH48" s="133"/>
      <c r="AI48" s="133"/>
      <c r="AJ48" s="110"/>
      <c r="AK48" s="119"/>
      <c r="AL48" s="119"/>
      <c r="AM48" s="120"/>
    </row>
    <row r="49" spans="1:52" s="112" customFormat="1" ht="14.45" x14ac:dyDescent="0.3">
      <c r="A49" s="1"/>
      <c r="B49" s="62"/>
      <c r="C49" s="113"/>
      <c r="D49" s="149"/>
      <c r="E49" s="193"/>
      <c r="F49" s="220"/>
      <c r="G49" s="219" t="str">
        <f t="shared" si="0"/>
        <v/>
      </c>
      <c r="H49" s="151" t="str">
        <f t="shared" si="1"/>
        <v/>
      </c>
      <c r="I49" s="67"/>
      <c r="J49" s="63"/>
      <c r="K49" s="205"/>
      <c r="L49" s="102"/>
      <c r="M49" s="101"/>
      <c r="N49" s="173"/>
      <c r="O49" s="173"/>
      <c r="P49" s="209"/>
      <c r="Q49" s="207"/>
      <c r="R49" s="110"/>
      <c r="S49" s="121"/>
      <c r="T49" s="65"/>
      <c r="U49" s="65"/>
      <c r="W49" s="49"/>
      <c r="X49" s="49"/>
      <c r="Y49" s="49"/>
      <c r="Z49" s="109"/>
      <c r="AA49" s="109"/>
      <c r="AB49" s="130"/>
      <c r="AC49" s="131"/>
      <c r="AD49" s="129"/>
      <c r="AE49" s="132"/>
      <c r="AF49" s="129"/>
      <c r="AG49" s="132"/>
      <c r="AH49" s="133"/>
      <c r="AI49" s="133"/>
      <c r="AJ49" s="110"/>
      <c r="AK49" s="119"/>
      <c r="AL49" s="119"/>
      <c r="AM49" s="120"/>
    </row>
    <row r="50" spans="1:52" s="112" customFormat="1" ht="15" thickBot="1" x14ac:dyDescent="0.35">
      <c r="A50" s="1"/>
      <c r="B50" s="62"/>
      <c r="C50" s="113"/>
      <c r="D50" s="149"/>
      <c r="E50" s="193"/>
      <c r="F50" s="220"/>
      <c r="G50" s="219" t="str">
        <f t="shared" si="0"/>
        <v/>
      </c>
      <c r="H50" s="151" t="str">
        <f t="shared" si="1"/>
        <v/>
      </c>
      <c r="I50" s="67"/>
      <c r="J50" s="63"/>
      <c r="K50" s="205"/>
      <c r="L50" s="102"/>
      <c r="M50" s="101"/>
      <c r="N50" s="173"/>
      <c r="O50" s="173"/>
      <c r="P50" s="209"/>
      <c r="Q50" s="207"/>
      <c r="R50" s="110"/>
      <c r="S50" s="121"/>
      <c r="T50" s="65"/>
      <c r="U50" s="65"/>
      <c r="W50" s="49"/>
      <c r="X50" s="49"/>
      <c r="Y50" s="49"/>
      <c r="Z50" s="109"/>
      <c r="AA50" s="109"/>
      <c r="AB50" s="130"/>
      <c r="AC50" s="131"/>
      <c r="AD50" s="129"/>
      <c r="AE50" s="132"/>
      <c r="AF50" s="129"/>
      <c r="AG50" s="132"/>
      <c r="AH50" s="133"/>
      <c r="AI50" s="133"/>
      <c r="AJ50" s="110"/>
      <c r="AK50" s="119"/>
      <c r="AL50" s="119"/>
      <c r="AM50" s="120"/>
    </row>
    <row r="51" spans="1:52" s="112" customFormat="1" ht="15.75" thickBot="1" x14ac:dyDescent="0.3">
      <c r="A51" s="1"/>
      <c r="B51" s="62"/>
      <c r="C51" s="113"/>
      <c r="D51" s="149"/>
      <c r="E51" s="193"/>
      <c r="F51" s="220"/>
      <c r="G51" s="219" t="str">
        <f t="shared" si="0"/>
        <v/>
      </c>
      <c r="H51" s="151" t="str">
        <f t="shared" si="1"/>
        <v/>
      </c>
      <c r="I51" s="67"/>
      <c r="J51" s="63"/>
      <c r="K51" s="121"/>
      <c r="L51" s="102"/>
      <c r="M51" s="101"/>
      <c r="N51" s="210" t="s">
        <v>150</v>
      </c>
      <c r="O51" s="173"/>
      <c r="P51" s="190">
        <f>D40</f>
        <v>0</v>
      </c>
      <c r="Q51" s="211" t="s">
        <v>96</v>
      </c>
      <c r="R51" s="110"/>
      <c r="S51" s="121"/>
      <c r="T51" s="65"/>
      <c r="U51" s="65"/>
      <c r="W51" s="49"/>
      <c r="X51" s="49"/>
      <c r="Y51" s="49"/>
      <c r="Z51" s="109"/>
      <c r="AA51" s="109"/>
      <c r="AB51" s="130"/>
      <c r="AC51" s="131"/>
      <c r="AD51" s="129"/>
      <c r="AE51" s="132"/>
      <c r="AF51" s="129"/>
      <c r="AG51" s="132"/>
      <c r="AH51" s="133"/>
      <c r="AI51" s="133"/>
      <c r="AJ51" s="110"/>
      <c r="AK51" s="119"/>
      <c r="AL51" s="119"/>
      <c r="AM51" s="120"/>
    </row>
    <row r="52" spans="1:52" s="112" customFormat="1" ht="15" x14ac:dyDescent="0.25">
      <c r="A52" s="1"/>
      <c r="B52" s="62"/>
      <c r="C52" s="113"/>
      <c r="D52" s="149"/>
      <c r="E52" s="193"/>
      <c r="F52" s="220"/>
      <c r="G52" s="219" t="str">
        <f t="shared" si="0"/>
        <v/>
      </c>
      <c r="H52" s="151" t="str">
        <f t="shared" si="1"/>
        <v/>
      </c>
      <c r="I52" s="67"/>
      <c r="J52" s="65"/>
      <c r="K52" s="205"/>
      <c r="L52" s="102"/>
      <c r="M52" s="101"/>
      <c r="N52" s="173"/>
      <c r="O52" s="173"/>
      <c r="P52" s="173"/>
      <c r="Q52" s="207"/>
      <c r="R52" s="110"/>
      <c r="S52" s="121"/>
      <c r="T52" s="65"/>
      <c r="U52" s="65"/>
      <c r="W52" s="49"/>
      <c r="X52" s="49"/>
      <c r="Y52" s="49"/>
      <c r="Z52" s="109"/>
      <c r="AA52" s="109"/>
      <c r="AB52" s="130"/>
      <c r="AC52" s="131"/>
      <c r="AD52" s="129"/>
      <c r="AE52" s="132"/>
      <c r="AF52" s="129"/>
      <c r="AG52" s="132"/>
      <c r="AH52" s="133"/>
      <c r="AI52" s="133"/>
      <c r="AJ52" s="110"/>
      <c r="AK52" s="119"/>
      <c r="AL52" s="119"/>
      <c r="AM52" s="120"/>
    </row>
    <row r="53" spans="1:52" s="112" customFormat="1" ht="15" x14ac:dyDescent="0.25">
      <c r="A53" s="1"/>
      <c r="B53" s="62"/>
      <c r="C53" s="113"/>
      <c r="D53" s="149"/>
      <c r="E53" s="193"/>
      <c r="F53" s="220"/>
      <c r="G53" s="219" t="str">
        <f t="shared" si="0"/>
        <v/>
      </c>
      <c r="H53" s="151" t="str">
        <f t="shared" si="1"/>
        <v/>
      </c>
      <c r="I53" s="67"/>
      <c r="J53" s="65"/>
      <c r="K53" s="205"/>
      <c r="L53" s="102"/>
      <c r="M53" s="101"/>
      <c r="N53" s="173"/>
      <c r="O53" s="173"/>
      <c r="P53" s="209"/>
      <c r="Q53" s="207"/>
      <c r="R53" s="110"/>
      <c r="S53" s="121"/>
      <c r="T53" s="65"/>
      <c r="U53" s="65"/>
      <c r="W53" s="49"/>
      <c r="X53" s="49"/>
      <c r="Y53" s="49"/>
      <c r="Z53" s="109"/>
      <c r="AA53" s="109"/>
      <c r="AB53" s="130"/>
      <c r="AC53" s="131"/>
      <c r="AD53" s="129"/>
      <c r="AE53" s="132"/>
      <c r="AF53" s="129"/>
      <c r="AG53" s="132"/>
      <c r="AH53" s="133"/>
      <c r="AI53" s="133"/>
      <c r="AJ53" s="110"/>
      <c r="AK53" s="119"/>
      <c r="AL53" s="119"/>
      <c r="AM53" s="120"/>
    </row>
    <row r="54" spans="1:52" s="112" customFormat="1" ht="15" customHeight="1" x14ac:dyDescent="0.25">
      <c r="A54" s="1"/>
      <c r="B54" s="62"/>
      <c r="C54" s="113"/>
      <c r="D54" s="149"/>
      <c r="E54" s="193"/>
      <c r="F54" s="220"/>
      <c r="G54" s="219" t="str">
        <f t="shared" si="0"/>
        <v/>
      </c>
      <c r="H54" s="151" t="str">
        <f t="shared" si="1"/>
        <v/>
      </c>
      <c r="I54" s="67"/>
      <c r="J54" s="65"/>
      <c r="K54" s="252" t="s">
        <v>148</v>
      </c>
      <c r="L54" s="253"/>
      <c r="M54" s="253"/>
      <c r="N54" s="253"/>
      <c r="O54" s="253"/>
      <c r="P54" s="253"/>
      <c r="Q54" s="253"/>
      <c r="R54" s="110"/>
      <c r="S54" s="121"/>
      <c r="T54" s="65"/>
      <c r="U54" s="65"/>
      <c r="W54" s="49"/>
      <c r="X54" s="49"/>
      <c r="Y54" s="49"/>
      <c r="Z54" s="109"/>
      <c r="AA54" s="109"/>
      <c r="AB54" s="130"/>
      <c r="AC54" s="131"/>
      <c r="AD54" s="129"/>
      <c r="AE54" s="132"/>
      <c r="AF54" s="129"/>
      <c r="AG54" s="132"/>
      <c r="AH54" s="133"/>
      <c r="AI54" s="133"/>
      <c r="AJ54" s="110"/>
      <c r="AK54" s="119"/>
      <c r="AL54" s="119"/>
      <c r="AM54" s="120"/>
    </row>
    <row r="55" spans="1:52" s="112" customFormat="1" ht="15" x14ac:dyDescent="0.25">
      <c r="A55" s="1"/>
      <c r="B55" s="62"/>
      <c r="C55" s="113"/>
      <c r="D55" s="149"/>
      <c r="E55" s="193"/>
      <c r="F55" s="220"/>
      <c r="G55" s="219" t="str">
        <f t="shared" si="0"/>
        <v/>
      </c>
      <c r="H55" s="151" t="str">
        <f t="shared" si="1"/>
        <v/>
      </c>
      <c r="I55" s="67"/>
      <c r="J55" s="65"/>
      <c r="K55" s="252"/>
      <c r="L55" s="253"/>
      <c r="M55" s="253"/>
      <c r="N55" s="253"/>
      <c r="O55" s="253"/>
      <c r="P55" s="253"/>
      <c r="Q55" s="253"/>
      <c r="R55" s="110"/>
      <c r="S55" s="121"/>
      <c r="T55" s="65"/>
      <c r="U55" s="65"/>
      <c r="W55" s="49"/>
      <c r="X55" s="49"/>
      <c r="Y55" s="49"/>
      <c r="Z55" s="109"/>
      <c r="AA55" s="109"/>
      <c r="AB55" s="130"/>
      <c r="AC55" s="131"/>
      <c r="AD55" s="129"/>
      <c r="AE55" s="132"/>
      <c r="AF55" s="129"/>
      <c r="AG55" s="132"/>
      <c r="AH55" s="133"/>
      <c r="AI55" s="133"/>
      <c r="AJ55" s="110"/>
      <c r="AK55" s="119"/>
      <c r="AL55" s="119"/>
      <c r="AM55" s="120"/>
    </row>
    <row r="56" spans="1:52" s="112" customFormat="1" ht="15" x14ac:dyDescent="0.25">
      <c r="A56" s="1"/>
      <c r="B56" s="62"/>
      <c r="C56" s="113"/>
      <c r="D56" s="149"/>
      <c r="E56" s="193"/>
      <c r="F56" s="220"/>
      <c r="G56" s="219" t="str">
        <f t="shared" si="0"/>
        <v/>
      </c>
      <c r="H56" s="151" t="str">
        <f t="shared" si="1"/>
        <v/>
      </c>
      <c r="I56" s="67"/>
      <c r="J56" s="65"/>
      <c r="K56" s="252"/>
      <c r="L56" s="253"/>
      <c r="M56" s="253"/>
      <c r="N56" s="253"/>
      <c r="O56" s="253"/>
      <c r="P56" s="253"/>
      <c r="Q56" s="253"/>
      <c r="R56" s="110"/>
      <c r="S56" s="121"/>
      <c r="T56" s="65"/>
      <c r="U56" s="65"/>
      <c r="W56" s="49"/>
      <c r="X56" s="49"/>
      <c r="Y56" s="49"/>
      <c r="Z56" s="109"/>
      <c r="AA56" s="109"/>
      <c r="AB56" s="130"/>
      <c r="AC56" s="131"/>
      <c r="AD56" s="129"/>
      <c r="AE56" s="132"/>
      <c r="AF56" s="129"/>
      <c r="AG56" s="132"/>
      <c r="AH56" s="133"/>
      <c r="AI56" s="133"/>
      <c r="AJ56" s="110"/>
      <c r="AK56" s="119"/>
      <c r="AL56" s="119"/>
      <c r="AM56" s="120"/>
    </row>
    <row r="57" spans="1:52" s="112" customFormat="1" ht="15" x14ac:dyDescent="0.25">
      <c r="A57" s="1"/>
      <c r="B57" s="62"/>
      <c r="C57" s="113"/>
      <c r="D57" s="149"/>
      <c r="E57" s="194"/>
      <c r="F57" s="220"/>
      <c r="G57" s="219" t="str">
        <f t="shared" si="0"/>
        <v/>
      </c>
      <c r="H57" s="151" t="str">
        <f t="shared" si="1"/>
        <v/>
      </c>
      <c r="I57" s="67"/>
      <c r="J57" s="65"/>
      <c r="K57" s="252"/>
      <c r="L57" s="253"/>
      <c r="M57" s="253"/>
      <c r="N57" s="253"/>
      <c r="O57" s="253"/>
      <c r="P57" s="253"/>
      <c r="Q57" s="253"/>
      <c r="R57" s="110"/>
      <c r="S57" s="121"/>
      <c r="T57" s="65"/>
      <c r="U57" s="65"/>
      <c r="W57" s="49"/>
      <c r="X57" s="49"/>
      <c r="Y57" s="49"/>
      <c r="Z57" s="109"/>
      <c r="AA57" s="109"/>
      <c r="AB57" s="130"/>
      <c r="AC57" s="131"/>
      <c r="AD57" s="129"/>
      <c r="AE57" s="132"/>
      <c r="AF57" s="129"/>
      <c r="AG57" s="132"/>
      <c r="AH57" s="133"/>
      <c r="AI57" s="133"/>
      <c r="AJ57" s="110"/>
      <c r="AK57" s="119"/>
      <c r="AL57" s="119"/>
      <c r="AM57" s="120"/>
    </row>
    <row r="58" spans="1:52" s="112" customFormat="1" ht="15" x14ac:dyDescent="0.25">
      <c r="B58" s="145"/>
      <c r="C58" s="152"/>
      <c r="D58" s="153"/>
      <c r="E58" s="154"/>
      <c r="F58" s="138"/>
      <c r="G58" s="155"/>
      <c r="H58" s="155"/>
      <c r="I58" s="139"/>
      <c r="J58" s="205"/>
      <c r="K58" s="202"/>
      <c r="L58" s="138"/>
      <c r="M58" s="143"/>
      <c r="N58" s="152"/>
      <c r="O58" s="161"/>
      <c r="P58" s="161"/>
      <c r="Q58" s="161"/>
      <c r="R58" s="161"/>
      <c r="S58" s="121"/>
      <c r="T58" s="65"/>
      <c r="U58" s="65"/>
      <c r="W58" s="49"/>
      <c r="X58" s="49"/>
      <c r="Y58" s="49"/>
      <c r="Z58" s="109"/>
      <c r="AA58" s="109"/>
      <c r="AB58" s="130"/>
      <c r="AC58" s="131"/>
      <c r="AD58" s="129"/>
      <c r="AE58" s="132"/>
      <c r="AF58" s="129"/>
      <c r="AG58" s="132"/>
      <c r="AH58" s="133"/>
      <c r="AI58" s="133"/>
      <c r="AJ58" s="110"/>
      <c r="AK58" s="119"/>
      <c r="AL58" s="119"/>
      <c r="AM58" s="120"/>
    </row>
    <row r="59" spans="1:52" s="112" customFormat="1" ht="15" x14ac:dyDescent="0.25">
      <c r="A59" s="1"/>
      <c r="J59" s="173"/>
      <c r="L59" s="65"/>
      <c r="M59" s="65"/>
      <c r="N59" s="65"/>
      <c r="O59" s="65"/>
      <c r="P59" s="65"/>
      <c r="Q59" s="65"/>
      <c r="R59" s="65"/>
      <c r="S59" s="65"/>
      <c r="T59" s="65"/>
      <c r="U59" s="65"/>
      <c r="W59" s="49"/>
      <c r="X59" s="49"/>
      <c r="Y59" s="49"/>
      <c r="Z59" s="109"/>
      <c r="AA59" s="109"/>
      <c r="AB59" s="130"/>
      <c r="AC59" s="131"/>
      <c r="AD59" s="129"/>
      <c r="AE59" s="132"/>
      <c r="AF59" s="129"/>
      <c r="AG59" s="132"/>
      <c r="AH59" s="133"/>
      <c r="AI59" s="133"/>
      <c r="AJ59" s="110"/>
      <c r="AK59" s="119"/>
      <c r="AL59" s="119"/>
      <c r="AM59" s="120"/>
    </row>
    <row r="60" spans="1:52" s="112" customFormat="1" ht="15.75" x14ac:dyDescent="0.25">
      <c r="A60" s="1"/>
      <c r="B60" s="50" t="s">
        <v>115</v>
      </c>
      <c r="C60" s="156"/>
      <c r="D60" s="117"/>
      <c r="E60" s="117"/>
      <c r="F60" s="117"/>
      <c r="G60" s="117"/>
      <c r="H60" s="117"/>
      <c r="I60" s="118"/>
      <c r="L60" s="65"/>
      <c r="W60" s="49"/>
      <c r="X60" s="49"/>
      <c r="Y60" s="49"/>
      <c r="Z60" s="109"/>
      <c r="AA60" s="109"/>
      <c r="AB60" s="130"/>
      <c r="AC60" s="131"/>
      <c r="AD60" s="129"/>
      <c r="AE60" s="132"/>
      <c r="AF60" s="129"/>
      <c r="AG60" s="132"/>
      <c r="AH60" s="133"/>
      <c r="AI60" s="133"/>
      <c r="AJ60" s="110"/>
      <c r="AK60" s="119"/>
      <c r="AL60" s="119"/>
      <c r="AM60" s="120"/>
    </row>
    <row r="61" spans="1:52" s="112" customFormat="1" ht="15" x14ac:dyDescent="0.25">
      <c r="A61" s="1"/>
      <c r="B61" s="62"/>
      <c r="E61" s="65"/>
      <c r="F61" s="65"/>
      <c r="I61" s="67"/>
      <c r="J61" s="65"/>
      <c r="L61" s="65"/>
      <c r="V61" s="65"/>
      <c r="W61" s="49"/>
      <c r="X61" s="49"/>
      <c r="Y61" s="49"/>
      <c r="Z61" s="109"/>
      <c r="AA61" s="109"/>
      <c r="AB61" s="130"/>
      <c r="AC61" s="131"/>
      <c r="AD61" s="129"/>
      <c r="AE61" s="132"/>
      <c r="AF61" s="129"/>
      <c r="AG61" s="132"/>
      <c r="AH61" s="133"/>
      <c r="AI61" s="133"/>
      <c r="AJ61" s="110"/>
      <c r="AK61" s="119"/>
      <c r="AL61" s="119"/>
      <c r="AM61" s="120"/>
    </row>
    <row r="62" spans="1:52" s="112" customFormat="1" ht="15" x14ac:dyDescent="0.25">
      <c r="A62" s="1"/>
      <c r="B62" s="62"/>
      <c r="C62" s="58" t="s">
        <v>159</v>
      </c>
      <c r="D62" s="68"/>
      <c r="E62" s="70" t="s">
        <v>96</v>
      </c>
      <c r="F62" s="65"/>
      <c r="G62" s="39" t="str">
        <f>IF(D62="","",IF(D62&lt;D40,"NOT MET",IF(D62&gt;D63,"NOT MET","OKAY")))</f>
        <v/>
      </c>
      <c r="I62" s="67"/>
      <c r="J62" s="166" t="s">
        <v>160</v>
      </c>
      <c r="L62" s="65"/>
      <c r="M62" s="65"/>
      <c r="N62" s="65"/>
      <c r="O62" s="65"/>
      <c r="P62" s="65"/>
      <c r="Q62" s="65"/>
      <c r="R62" s="65"/>
      <c r="S62" s="65"/>
      <c r="T62" s="65"/>
      <c r="U62" s="65"/>
      <c r="W62" s="49"/>
      <c r="X62" s="49"/>
      <c r="Y62" s="49"/>
      <c r="Z62" s="109"/>
      <c r="AA62" s="109"/>
      <c r="AB62" s="130"/>
      <c r="AC62" s="131"/>
      <c r="AD62" s="129"/>
      <c r="AE62" s="132"/>
      <c r="AF62" s="129"/>
      <c r="AG62" s="132"/>
      <c r="AH62" s="133"/>
      <c r="AI62" s="133"/>
      <c r="AJ62" s="110"/>
      <c r="AK62" s="119"/>
      <c r="AL62" s="119"/>
      <c r="AM62" s="120"/>
    </row>
    <row r="63" spans="1:52" s="112" customFormat="1" ht="15" customHeight="1" x14ac:dyDescent="0.25">
      <c r="A63" s="1"/>
      <c r="B63" s="62"/>
      <c r="C63" s="58" t="s">
        <v>102</v>
      </c>
      <c r="D63" s="68"/>
      <c r="E63" s="70" t="s">
        <v>96</v>
      </c>
      <c r="G63" s="39" t="str">
        <f>IF(D63="","",IF(D63&lt;D62,"NOT MET", IF(D63-D62&gt;5, "NOT MET", "OKAY")))</f>
        <v/>
      </c>
      <c r="I63" s="67"/>
      <c r="J63" s="175" t="s">
        <v>156</v>
      </c>
      <c r="L63" s="195"/>
      <c r="M63" s="185"/>
      <c r="N63" s="185"/>
      <c r="O63" s="65"/>
      <c r="P63" s="65"/>
      <c r="Q63" s="65"/>
      <c r="R63" s="65"/>
      <c r="S63" s="65"/>
      <c r="T63" s="65"/>
      <c r="U63" s="65"/>
      <c r="W63" s="49"/>
      <c r="X63" s="49"/>
      <c r="Y63" s="49"/>
      <c r="Z63" s="109"/>
      <c r="AA63" s="109"/>
      <c r="AB63" s="130"/>
      <c r="AC63" s="131"/>
      <c r="AD63" s="129"/>
      <c r="AE63" s="132"/>
      <c r="AF63" s="129"/>
      <c r="AG63" s="132"/>
      <c r="AH63" s="133"/>
      <c r="AI63" s="133"/>
      <c r="AJ63" s="110"/>
      <c r="AK63" s="119"/>
      <c r="AL63" s="119"/>
      <c r="AM63" s="120"/>
      <c r="AY63" s="65"/>
      <c r="AZ63" s="65"/>
    </row>
    <row r="64" spans="1:52" s="112" customFormat="1" ht="15" x14ac:dyDescent="0.25">
      <c r="A64" s="1"/>
      <c r="B64" s="62"/>
      <c r="C64" s="58"/>
      <c r="E64" s="70"/>
      <c r="I64" s="67"/>
      <c r="J64" s="175" t="s">
        <v>161</v>
      </c>
      <c r="L64" s="195"/>
      <c r="M64" s="185"/>
      <c r="N64" s="185"/>
      <c r="O64" s="65"/>
      <c r="P64" s="65"/>
      <c r="Q64" s="65"/>
      <c r="R64" s="65"/>
      <c r="S64" s="65"/>
      <c r="T64" s="65"/>
      <c r="U64" s="65"/>
      <c r="W64" s="49"/>
      <c r="X64" s="49"/>
      <c r="Y64" s="49"/>
      <c r="Z64" s="109"/>
      <c r="AA64" s="109"/>
      <c r="AB64" s="130"/>
      <c r="AC64" s="131"/>
      <c r="AD64" s="129"/>
      <c r="AE64" s="132"/>
      <c r="AF64" s="129"/>
      <c r="AG64" s="132"/>
      <c r="AH64" s="133"/>
      <c r="AI64" s="133"/>
      <c r="AJ64" s="110"/>
      <c r="AK64" s="119"/>
      <c r="AL64" s="119"/>
      <c r="AM64" s="120"/>
      <c r="AY64" s="65"/>
      <c r="AZ64" s="65"/>
    </row>
    <row r="65" spans="1:62" s="112" customFormat="1" ht="15" x14ac:dyDescent="0.25">
      <c r="A65" s="1"/>
      <c r="B65" s="62"/>
      <c r="C65" s="170"/>
      <c r="I65" s="67"/>
      <c r="J65" s="65"/>
      <c r="L65" s="65"/>
      <c r="M65" s="65"/>
      <c r="N65" s="65"/>
      <c r="O65" s="65"/>
      <c r="P65" s="65"/>
      <c r="Q65" s="65"/>
      <c r="R65" s="65"/>
      <c r="S65" s="65"/>
      <c r="T65" s="65"/>
      <c r="U65" s="65"/>
      <c r="W65" s="49"/>
      <c r="X65" s="49"/>
      <c r="Y65" s="49"/>
      <c r="Z65" s="109"/>
      <c r="AA65" s="109"/>
      <c r="AB65" s="130"/>
      <c r="AC65" s="131"/>
      <c r="AD65" s="129"/>
      <c r="AE65" s="132"/>
      <c r="AF65" s="129"/>
      <c r="AG65" s="132"/>
      <c r="AH65" s="133"/>
      <c r="AI65" s="133"/>
      <c r="AJ65" s="110"/>
      <c r="AK65" s="119"/>
      <c r="AL65" s="119"/>
      <c r="AM65" s="120"/>
      <c r="AY65" s="65"/>
      <c r="AZ65" s="65"/>
    </row>
    <row r="66" spans="1:62" s="112" customFormat="1" ht="17.25" x14ac:dyDescent="0.25">
      <c r="B66" s="62"/>
      <c r="C66" s="58" t="s">
        <v>108</v>
      </c>
      <c r="D66" s="66" t="e">
        <f>VLOOKUP($D$62,$D$40:$H$57,5,FALSE)</f>
        <v>#N/A</v>
      </c>
      <c r="E66" s="65" t="s">
        <v>97</v>
      </c>
      <c r="F66" s="1"/>
      <c r="G66" s="39" t="e">
        <f>IF(O12=1,IF(D66="","",IF(D66&lt;D27,"NOT MET","OKAY")),IF(D66="","",IF(D66&lt;D31,"NOT MET", "OKAY")))</f>
        <v>#N/A</v>
      </c>
      <c r="I66" s="67"/>
      <c r="J66" s="166" t="s">
        <v>118</v>
      </c>
      <c r="L66" s="65"/>
      <c r="M66" s="65"/>
      <c r="N66" s="65"/>
      <c r="O66" s="65"/>
      <c r="P66" s="65"/>
      <c r="Q66" s="65"/>
      <c r="R66" s="65"/>
      <c r="S66" s="65"/>
      <c r="T66" s="65"/>
      <c r="U66" s="65"/>
      <c r="W66" s="49"/>
      <c r="X66" s="49"/>
      <c r="Y66" s="49"/>
      <c r="Z66" s="109"/>
      <c r="AA66" s="109"/>
      <c r="AB66" s="130"/>
      <c r="AC66" s="131"/>
      <c r="AD66" s="129"/>
      <c r="AE66" s="132"/>
      <c r="AF66" s="129"/>
      <c r="AG66" s="132"/>
      <c r="AH66" s="133"/>
      <c r="AI66" s="133"/>
      <c r="AJ66" s="110"/>
      <c r="AK66" s="119"/>
      <c r="AL66" s="119"/>
      <c r="AM66" s="120"/>
      <c r="AY66" s="65"/>
      <c r="AZ66" s="65"/>
    </row>
    <row r="67" spans="1:62" s="112" customFormat="1" ht="17.25" x14ac:dyDescent="0.25">
      <c r="B67" s="121"/>
      <c r="C67" s="58" t="s">
        <v>109</v>
      </c>
      <c r="D67" s="66" t="e">
        <f>VLOOKUP($D$63,$D$40:$H$57,5,FALSE)-D66</f>
        <v>#N/A</v>
      </c>
      <c r="E67" s="65" t="s">
        <v>97</v>
      </c>
      <c r="F67" s="1"/>
      <c r="G67" s="39" t="e">
        <f>IF(O12=1,IF(D67="","",IF(D67&lt;D28,"NOT MET","OKAY")),IF(D67="","",IF(D67&lt;D32,"NOT MET", "OKAY")))</f>
        <v>#N/A</v>
      </c>
      <c r="I67" s="67"/>
      <c r="J67" s="166" t="s">
        <v>116</v>
      </c>
      <c r="L67" s="65"/>
      <c r="M67" s="65"/>
      <c r="N67" s="65"/>
      <c r="O67" s="65"/>
      <c r="P67" s="65"/>
      <c r="Q67" s="65"/>
      <c r="R67" s="65"/>
      <c r="S67" s="65"/>
      <c r="T67" s="65"/>
      <c r="U67" s="65"/>
      <c r="W67" s="49"/>
      <c r="X67" s="49"/>
      <c r="Y67" s="49"/>
      <c r="Z67" s="109"/>
      <c r="AA67" s="109"/>
      <c r="AB67" s="130"/>
      <c r="AC67" s="131"/>
      <c r="AD67" s="129"/>
      <c r="AE67" s="132"/>
      <c r="AF67" s="129"/>
      <c r="AG67" s="132"/>
      <c r="AH67" s="133"/>
      <c r="AI67" s="133"/>
      <c r="AJ67" s="110"/>
      <c r="AK67" s="119"/>
      <c r="AL67" s="119"/>
      <c r="AM67" s="120"/>
      <c r="AY67" s="65"/>
      <c r="AZ67" s="65"/>
      <c r="BJ67" s="157"/>
    </row>
    <row r="68" spans="1:62" s="112" customFormat="1" ht="15" x14ac:dyDescent="0.25">
      <c r="B68" s="121"/>
      <c r="C68" s="58"/>
      <c r="E68" s="65"/>
      <c r="F68" s="1"/>
      <c r="I68" s="67"/>
      <c r="J68" s="65"/>
      <c r="K68" s="65"/>
      <c r="L68" s="65"/>
      <c r="M68" s="65"/>
      <c r="N68" s="65"/>
      <c r="O68" s="65"/>
      <c r="P68" s="65"/>
      <c r="Q68" s="65"/>
      <c r="R68" s="65"/>
      <c r="S68" s="65"/>
      <c r="T68" s="65"/>
      <c r="U68" s="65"/>
      <c r="W68" s="49"/>
      <c r="X68" s="49"/>
      <c r="Y68" s="49"/>
      <c r="Z68" s="109"/>
      <c r="AA68" s="109"/>
      <c r="AB68" s="130"/>
      <c r="AC68" s="131"/>
      <c r="AD68" s="129"/>
      <c r="AE68" s="132"/>
      <c r="AF68" s="129"/>
      <c r="AG68" s="132"/>
      <c r="AH68" s="133"/>
      <c r="AI68" s="133"/>
      <c r="AJ68" s="110"/>
      <c r="AK68" s="119"/>
      <c r="AL68" s="119"/>
      <c r="AM68" s="120"/>
      <c r="AY68" s="65"/>
      <c r="AZ68" s="65"/>
      <c r="BJ68" s="157"/>
    </row>
    <row r="69" spans="1:62" s="112" customFormat="1" ht="15" x14ac:dyDescent="0.25">
      <c r="A69" s="1"/>
      <c r="B69" s="142"/>
      <c r="C69" s="137"/>
      <c r="D69" s="138"/>
      <c r="E69" s="138"/>
      <c r="F69" s="138"/>
      <c r="G69" s="138"/>
      <c r="H69" s="143"/>
      <c r="I69" s="139"/>
      <c r="J69" s="65"/>
      <c r="K69" s="49"/>
      <c r="L69" s="65"/>
      <c r="M69" s="65"/>
      <c r="N69" s="65"/>
      <c r="O69" s="65"/>
      <c r="P69" s="65"/>
      <c r="Q69" s="65"/>
      <c r="R69" s="65"/>
      <c r="S69" s="65"/>
      <c r="T69" s="65"/>
      <c r="U69" s="65"/>
      <c r="V69" s="49"/>
      <c r="W69" s="49"/>
      <c r="X69" s="49"/>
      <c r="Y69" s="49"/>
      <c r="Z69" s="109"/>
      <c r="AA69" s="109"/>
      <c r="AB69" s="130"/>
      <c r="AC69" s="131"/>
      <c r="AD69" s="129"/>
      <c r="AE69" s="132"/>
      <c r="AF69" s="129"/>
      <c r="AG69" s="132"/>
      <c r="AH69" s="133"/>
      <c r="AI69" s="133"/>
      <c r="AJ69" s="110"/>
      <c r="AK69" s="119"/>
      <c r="AL69" s="119"/>
      <c r="AM69" s="120"/>
      <c r="AY69" s="65"/>
      <c r="AZ69" s="65"/>
    </row>
    <row r="70" spans="1:62" s="112" customFormat="1" ht="15" x14ac:dyDescent="0.25">
      <c r="A70" s="1"/>
      <c r="B70" s="173"/>
      <c r="C70" s="106"/>
      <c r="D70" s="102"/>
      <c r="E70" s="102"/>
      <c r="F70" s="102"/>
      <c r="G70" s="102"/>
      <c r="H70" s="101"/>
      <c r="I70" s="102"/>
      <c r="J70" s="65"/>
      <c r="K70" s="49"/>
      <c r="L70" s="65"/>
      <c r="M70" s="65"/>
      <c r="N70" s="65"/>
      <c r="O70" s="65"/>
      <c r="P70" s="65"/>
      <c r="Q70" s="65"/>
      <c r="R70" s="65"/>
      <c r="S70" s="65"/>
      <c r="T70" s="65"/>
      <c r="U70" s="65"/>
      <c r="V70" s="49"/>
      <c r="W70" s="49"/>
      <c r="X70" s="49"/>
      <c r="Y70" s="49"/>
      <c r="Z70" s="109"/>
      <c r="AA70" s="109"/>
      <c r="AB70" s="130"/>
      <c r="AC70" s="131"/>
      <c r="AD70" s="129"/>
      <c r="AE70" s="132"/>
      <c r="AF70" s="129"/>
      <c r="AG70" s="132"/>
      <c r="AH70" s="133"/>
      <c r="AI70" s="133"/>
      <c r="AJ70" s="110"/>
      <c r="AK70" s="119"/>
      <c r="AL70" s="119"/>
      <c r="AM70" s="120"/>
      <c r="AY70" s="65"/>
      <c r="AZ70" s="65"/>
    </row>
    <row r="71" spans="1:62" s="112" customFormat="1" ht="15.75" x14ac:dyDescent="0.25">
      <c r="A71" s="1"/>
      <c r="B71" s="50" t="s">
        <v>132</v>
      </c>
      <c r="C71" s="156"/>
      <c r="D71" s="117"/>
      <c r="E71" s="117"/>
      <c r="F71" s="117"/>
      <c r="G71" s="117"/>
      <c r="H71" s="117"/>
      <c r="I71" s="118"/>
      <c r="J71" s="65"/>
      <c r="K71" s="49"/>
      <c r="L71" s="65"/>
      <c r="M71" s="65"/>
      <c r="N71" s="65"/>
      <c r="O71" s="65"/>
      <c r="P71" s="65"/>
      <c r="Q71" s="65"/>
      <c r="R71" s="65"/>
      <c r="S71" s="65"/>
      <c r="T71" s="65"/>
      <c r="U71" s="65"/>
      <c r="V71" s="49"/>
      <c r="W71" s="49"/>
      <c r="X71" s="49"/>
      <c r="Y71" s="49"/>
      <c r="Z71" s="109"/>
      <c r="AA71" s="109"/>
      <c r="AB71" s="130"/>
      <c r="AC71" s="131"/>
      <c r="AD71" s="129"/>
      <c r="AE71" s="132"/>
      <c r="AF71" s="129"/>
      <c r="AG71" s="132"/>
      <c r="AH71" s="133"/>
      <c r="AI71" s="133"/>
      <c r="AJ71" s="110"/>
      <c r="AK71" s="119"/>
      <c r="AL71" s="119"/>
      <c r="AM71" s="120"/>
      <c r="AY71" s="65"/>
      <c r="AZ71" s="65"/>
    </row>
    <row r="72" spans="1:62" s="112" customFormat="1" ht="15" x14ac:dyDescent="0.25">
      <c r="A72" s="1"/>
      <c r="B72" s="62"/>
      <c r="E72" s="65"/>
      <c r="F72" s="65"/>
      <c r="I72" s="67"/>
      <c r="J72" s="65"/>
      <c r="K72" s="49"/>
      <c r="L72" s="65"/>
      <c r="M72" s="65"/>
      <c r="N72" s="65"/>
      <c r="O72" s="65"/>
      <c r="P72" s="65"/>
      <c r="Q72" s="65"/>
      <c r="R72" s="65"/>
      <c r="S72" s="65"/>
      <c r="T72" s="65"/>
      <c r="U72" s="65"/>
      <c r="V72" s="49"/>
      <c r="W72" s="49"/>
      <c r="X72" s="49"/>
      <c r="Y72" s="49"/>
      <c r="Z72" s="109"/>
      <c r="AA72" s="109"/>
      <c r="AB72" s="130"/>
      <c r="AC72" s="131"/>
      <c r="AD72" s="129"/>
      <c r="AE72" s="132"/>
      <c r="AF72" s="129"/>
      <c r="AG72" s="132"/>
      <c r="AH72" s="133"/>
      <c r="AI72" s="133"/>
      <c r="AJ72" s="110"/>
      <c r="AK72" s="119"/>
      <c r="AL72" s="119"/>
      <c r="AM72" s="120"/>
      <c r="AY72" s="65"/>
      <c r="AZ72" s="65"/>
    </row>
    <row r="73" spans="1:62" s="112" customFormat="1" ht="15" x14ac:dyDescent="0.25">
      <c r="A73" s="1"/>
      <c r="B73" s="62"/>
      <c r="C73" s="58" t="s">
        <v>133</v>
      </c>
      <c r="F73" s="65"/>
      <c r="I73" s="67"/>
      <c r="J73" s="65"/>
      <c r="K73" s="49"/>
      <c r="L73" s="65"/>
      <c r="M73" s="65"/>
      <c r="N73" s="65"/>
      <c r="O73" s="180" t="s">
        <v>129</v>
      </c>
      <c r="P73" s="65"/>
      <c r="Q73" s="65"/>
      <c r="R73" s="65"/>
      <c r="S73" s="65"/>
      <c r="T73" s="65"/>
      <c r="U73" s="65"/>
      <c r="V73" s="49"/>
      <c r="W73" s="49"/>
      <c r="X73" s="49"/>
      <c r="Y73" s="49"/>
      <c r="Z73" s="109"/>
      <c r="AA73" s="109"/>
      <c r="AB73" s="130"/>
      <c r="AC73" s="131"/>
      <c r="AD73" s="129"/>
      <c r="AE73" s="132"/>
      <c r="AF73" s="129"/>
      <c r="AG73" s="132"/>
      <c r="AH73" s="133"/>
      <c r="AI73" s="133"/>
      <c r="AJ73" s="110"/>
      <c r="AK73" s="119"/>
      <c r="AL73" s="119"/>
      <c r="AM73" s="120"/>
      <c r="AY73" s="65"/>
      <c r="AZ73" s="65"/>
    </row>
    <row r="74" spans="1:62" s="112" customFormat="1" ht="15" x14ac:dyDescent="0.25">
      <c r="A74" s="1"/>
      <c r="B74" s="62"/>
      <c r="C74" s="58"/>
      <c r="I74" s="67"/>
      <c r="J74" s="65"/>
      <c r="K74" s="49"/>
      <c r="L74" s="65"/>
      <c r="M74" s="65"/>
      <c r="O74" s="180" t="s">
        <v>126</v>
      </c>
      <c r="P74" s="65"/>
      <c r="Q74" s="65"/>
      <c r="R74" s="65"/>
      <c r="S74" s="65"/>
      <c r="T74" s="65"/>
      <c r="U74" s="65"/>
      <c r="V74" s="49"/>
      <c r="W74" s="49"/>
      <c r="X74" s="49"/>
      <c r="Y74" s="49"/>
      <c r="Z74" s="109"/>
      <c r="AA74" s="109"/>
      <c r="AB74" s="130"/>
      <c r="AC74" s="131"/>
      <c r="AD74" s="129"/>
      <c r="AE74" s="132"/>
      <c r="AF74" s="129"/>
      <c r="AG74" s="132"/>
      <c r="AH74" s="133"/>
      <c r="AI74" s="133"/>
      <c r="AJ74" s="110"/>
      <c r="AK74" s="119"/>
      <c r="AL74" s="119"/>
      <c r="AM74" s="120"/>
      <c r="AY74" s="65"/>
      <c r="AZ74" s="65"/>
    </row>
    <row r="75" spans="1:62" s="112" customFormat="1" ht="15" x14ac:dyDescent="0.25">
      <c r="A75" s="1"/>
      <c r="B75" s="62"/>
      <c r="C75" s="58" t="str">
        <f>IF(O79=1, "Delaware: ","")</f>
        <v xml:space="preserve">Delaware: </v>
      </c>
      <c r="D75" s="256" t="str">
        <f>IF(O79=1, "See Calculator Below","")</f>
        <v>See Calculator Below</v>
      </c>
      <c r="E75" s="256"/>
      <c r="F75" s="256"/>
      <c r="G75" s="256"/>
      <c r="I75" s="67"/>
      <c r="J75" s="166" t="str">
        <f>IF(O79=1, "Follow Step 5 below to identify skimmer orifice size to meet dewatering time requirement","")</f>
        <v>Follow Step 5 below to identify skimmer orifice size to meet dewatering time requirement</v>
      </c>
      <c r="K75" s="49"/>
      <c r="L75" s="65"/>
      <c r="M75" s="65"/>
      <c r="N75" s="65"/>
      <c r="O75" s="180" t="s">
        <v>125</v>
      </c>
      <c r="P75" s="65"/>
      <c r="Q75" s="65"/>
      <c r="R75" s="65"/>
      <c r="S75" s="65"/>
      <c r="T75" s="65"/>
      <c r="U75" s="65"/>
      <c r="V75" s="49"/>
      <c r="W75" s="49"/>
      <c r="X75" s="49"/>
      <c r="Y75" s="49"/>
      <c r="Z75" s="109"/>
      <c r="AA75" s="109"/>
      <c r="AB75" s="130"/>
      <c r="AC75" s="131"/>
      <c r="AD75" s="129"/>
      <c r="AE75" s="132"/>
      <c r="AF75" s="129"/>
      <c r="AG75" s="132"/>
      <c r="AH75" s="133"/>
      <c r="AI75" s="133"/>
      <c r="AJ75" s="110"/>
      <c r="AK75" s="119"/>
      <c r="AL75" s="119"/>
      <c r="AM75" s="120"/>
      <c r="AY75" s="65"/>
      <c r="AZ75" s="65"/>
    </row>
    <row r="76" spans="1:62" s="112" customFormat="1" ht="15" x14ac:dyDescent="0.25">
      <c r="A76" s="1"/>
      <c r="B76" s="62"/>
      <c r="C76" s="58" t="str">
        <f>IF(O79=2, "ESC Skimmer Sizing Calculator: ","")</f>
        <v/>
      </c>
      <c r="D76" s="255" t="str">
        <f>IF(O79=2, "Click Here For Link to Online Calculator","")</f>
        <v/>
      </c>
      <c r="E76" s="255"/>
      <c r="F76" s="255"/>
      <c r="G76" s="255"/>
      <c r="I76" s="67"/>
      <c r="J76" s="166" t="str">
        <f>IF(O79=2, "Follow directions on webpage to calculate exact skimmer size and model, include screenshot of results in SWP3. *Note* Input required basin volume, not provided","")</f>
        <v/>
      </c>
      <c r="K76" s="49"/>
      <c r="L76" s="65"/>
      <c r="M76" s="65"/>
      <c r="N76" s="65"/>
      <c r="O76" s="180" t="s">
        <v>128</v>
      </c>
      <c r="P76" s="65"/>
      <c r="Q76" s="65"/>
      <c r="R76" s="65"/>
      <c r="S76" s="65"/>
      <c r="T76" s="65"/>
      <c r="U76" s="65"/>
      <c r="V76" s="49"/>
      <c r="W76" s="49"/>
      <c r="X76" s="49"/>
      <c r="Y76" s="49"/>
      <c r="Z76" s="109"/>
      <c r="AA76" s="109"/>
      <c r="AB76" s="130"/>
      <c r="AC76" s="131"/>
      <c r="AD76" s="129"/>
      <c r="AE76" s="132"/>
      <c r="AF76" s="129"/>
      <c r="AG76" s="132"/>
      <c r="AH76" s="133"/>
      <c r="AI76" s="133"/>
      <c r="AJ76" s="110"/>
      <c r="AK76" s="119"/>
      <c r="AL76" s="119"/>
      <c r="AM76" s="120"/>
      <c r="AY76" s="65"/>
      <c r="AZ76" s="65"/>
    </row>
    <row r="77" spans="1:62" s="112" customFormat="1" ht="15" x14ac:dyDescent="0.25">
      <c r="A77" s="1"/>
      <c r="B77" s="62"/>
      <c r="C77" s="58" t="str">
        <f>IF(O79=3, "Faircloth Skimmer Sizing Calculator: ", "")</f>
        <v/>
      </c>
      <c r="D77" s="255" t="str">
        <f>IF(O79=3, "Click Here For Link to Online Calculator","")</f>
        <v/>
      </c>
      <c r="E77" s="255"/>
      <c r="F77" s="255"/>
      <c r="G77" s="255"/>
      <c r="I77" s="67"/>
      <c r="J77" s="166" t="str">
        <f>IF(O79=3,"Follow directions on webpage to calculate exact skimmer size and model, include screenshot of results in SWP3. *Note* Input required basin volume, not provided","")</f>
        <v/>
      </c>
      <c r="K77" s="49"/>
      <c r="L77" s="65"/>
      <c r="M77" s="65"/>
      <c r="N77" s="65"/>
      <c r="O77" s="180" t="s">
        <v>127</v>
      </c>
      <c r="P77" s="65"/>
      <c r="Q77" s="65"/>
      <c r="R77" s="65"/>
      <c r="S77" s="65"/>
      <c r="T77" s="65"/>
      <c r="U77" s="65"/>
      <c r="V77" s="49"/>
      <c r="W77" s="49"/>
      <c r="X77" s="49"/>
      <c r="Y77" s="49"/>
      <c r="Z77" s="109"/>
      <c r="AA77" s="109"/>
      <c r="AB77" s="130"/>
      <c r="AC77" s="131"/>
      <c r="AD77" s="129"/>
      <c r="AE77" s="132"/>
      <c r="AF77" s="129"/>
      <c r="AG77" s="132"/>
      <c r="AH77" s="133"/>
      <c r="AI77" s="133"/>
      <c r="AJ77" s="110"/>
      <c r="AK77" s="119"/>
      <c r="AL77" s="119"/>
      <c r="AM77" s="120"/>
      <c r="AY77" s="65"/>
      <c r="AZ77" s="65"/>
    </row>
    <row r="78" spans="1:62" s="112" customFormat="1" ht="15" x14ac:dyDescent="0.25">
      <c r="A78" s="1"/>
      <c r="B78" s="62"/>
      <c r="C78" s="58" t="str">
        <f>IF(O79=4, "IAS: ","")</f>
        <v/>
      </c>
      <c r="D78" s="255" t="str">
        <f>IF(O79=4, "Click To Access IAS Skimmer Sizing PDF","")</f>
        <v/>
      </c>
      <c r="E78" s="255"/>
      <c r="F78" s="255"/>
      <c r="G78" s="255"/>
      <c r="I78" s="67"/>
      <c r="J78" s="166" t="str">
        <f>IF(O79=4, "Open PDF, use sizing chart to select exact skimmer size and model, include sizing chart in SWP3","")</f>
        <v/>
      </c>
      <c r="K78" s="49"/>
      <c r="L78" s="65"/>
      <c r="M78" s="65"/>
      <c r="N78" s="65"/>
      <c r="O78" s="180" t="s">
        <v>130</v>
      </c>
      <c r="P78" s="65"/>
      <c r="Q78" s="65"/>
      <c r="R78" s="65"/>
      <c r="S78" s="65"/>
      <c r="T78" s="65"/>
      <c r="U78" s="65"/>
      <c r="V78" s="49"/>
      <c r="W78" s="49"/>
      <c r="X78" s="49"/>
      <c r="Y78" s="49"/>
      <c r="Z78" s="109"/>
      <c r="AA78" s="109"/>
      <c r="AB78" s="130"/>
      <c r="AC78" s="131"/>
      <c r="AD78" s="129"/>
      <c r="AE78" s="132"/>
      <c r="AF78" s="129"/>
      <c r="AG78" s="132"/>
      <c r="AH78" s="133"/>
      <c r="AI78" s="133"/>
      <c r="AJ78" s="110"/>
      <c r="AK78" s="119"/>
      <c r="AL78" s="119"/>
      <c r="AM78" s="120"/>
      <c r="AY78" s="65"/>
      <c r="AZ78" s="65"/>
    </row>
    <row r="79" spans="1:62" s="112" customFormat="1" ht="15" x14ac:dyDescent="0.25">
      <c r="A79" s="1"/>
      <c r="B79" s="121"/>
      <c r="C79" s="181" t="str">
        <f>IF(O79=5, "Marlee Float: ","")</f>
        <v/>
      </c>
      <c r="D79" s="255" t="str">
        <f>IF(O79=5, "Click To Access Marlee Float Webpage","")</f>
        <v/>
      </c>
      <c r="E79" s="255"/>
      <c r="F79" s="255"/>
      <c r="G79" s="255"/>
      <c r="I79" s="67"/>
      <c r="J79" s="166" t="str">
        <f>IF(O79=5, "Direct to webpage, open the Basin with Permanent Pool Design (Ohio) tool under Marlee Float: Design Tools. Fill out spreadsheet to determine skimmer size and model required. Include Marlee spreadsheet in SWP3","")</f>
        <v/>
      </c>
      <c r="K79" s="49"/>
      <c r="L79" s="65"/>
      <c r="M79" s="65"/>
      <c r="N79" s="65"/>
      <c r="O79" s="227">
        <v>1</v>
      </c>
      <c r="P79" s="65"/>
      <c r="Q79" s="65"/>
      <c r="R79" s="65"/>
      <c r="S79" s="65"/>
      <c r="T79" s="65"/>
      <c r="U79" s="65"/>
      <c r="V79" s="49"/>
      <c r="W79" s="49"/>
      <c r="X79" s="49"/>
      <c r="Y79" s="49"/>
      <c r="Z79" s="109"/>
      <c r="AA79" s="109"/>
      <c r="AB79" s="130"/>
      <c r="AC79" s="131"/>
      <c r="AD79" s="129"/>
      <c r="AE79" s="132"/>
      <c r="AF79" s="129"/>
      <c r="AG79" s="132"/>
      <c r="AH79" s="133"/>
      <c r="AI79" s="133"/>
      <c r="AJ79" s="110"/>
      <c r="AK79" s="119"/>
      <c r="AL79" s="119"/>
      <c r="AM79" s="120"/>
      <c r="AY79" s="65"/>
      <c r="AZ79" s="65"/>
    </row>
    <row r="80" spans="1:62" s="112" customFormat="1" ht="15" x14ac:dyDescent="0.25">
      <c r="A80" s="1"/>
      <c r="B80" s="121"/>
      <c r="C80" s="58" t="str">
        <f>IF(O79=6, "Other: ","")</f>
        <v/>
      </c>
      <c r="D80" s="256" t="str">
        <f>IF(O79=6, "Please Document Skimmer Sizing Process","")</f>
        <v/>
      </c>
      <c r="E80" s="256"/>
      <c r="F80" s="256"/>
      <c r="G80" s="256"/>
      <c r="I80" s="67"/>
      <c r="J80" s="166" t="str">
        <f>IF(O79=6, "Please include the documents and methods used to calculate skimmer size to meet dewatering time requirements","")</f>
        <v/>
      </c>
      <c r="K80" s="49"/>
      <c r="L80" s="65"/>
      <c r="M80" s="65"/>
      <c r="N80" s="65"/>
      <c r="P80" s="65"/>
      <c r="Q80" s="65"/>
      <c r="R80" s="65"/>
      <c r="S80" s="65"/>
      <c r="T80" s="65"/>
      <c r="U80" s="65"/>
      <c r="V80" s="49"/>
      <c r="W80" s="49"/>
      <c r="X80" s="49"/>
      <c r="Y80" s="49"/>
      <c r="Z80" s="109"/>
      <c r="AA80" s="109"/>
      <c r="AB80" s="130"/>
      <c r="AC80" s="131"/>
      <c r="AD80" s="129"/>
      <c r="AE80" s="132"/>
      <c r="AF80" s="129"/>
      <c r="AG80" s="132"/>
      <c r="AH80" s="133"/>
      <c r="AI80" s="133"/>
      <c r="AJ80" s="110"/>
      <c r="AK80" s="119"/>
      <c r="AL80" s="119"/>
      <c r="AM80" s="120"/>
      <c r="AY80" s="65"/>
      <c r="AZ80" s="65"/>
    </row>
    <row r="81" spans="1:52" s="112" customFormat="1" ht="15" x14ac:dyDescent="0.25">
      <c r="A81" s="1"/>
      <c r="B81" s="121"/>
      <c r="C81" s="58"/>
      <c r="D81" s="199"/>
      <c r="E81" s="199"/>
      <c r="F81" s="199"/>
      <c r="G81" s="199"/>
      <c r="I81" s="67"/>
      <c r="J81" s="166"/>
      <c r="K81" s="49"/>
      <c r="L81" s="65"/>
      <c r="M81" s="65"/>
      <c r="N81" s="65"/>
      <c r="P81" s="65"/>
      <c r="Q81" s="65"/>
      <c r="R81" s="65"/>
      <c r="S81" s="65"/>
      <c r="T81" s="65"/>
      <c r="U81" s="65"/>
      <c r="V81" s="49"/>
      <c r="W81" s="49"/>
      <c r="X81" s="49"/>
      <c r="Y81" s="49"/>
      <c r="Z81" s="109"/>
      <c r="AA81" s="109"/>
      <c r="AB81" s="130"/>
      <c r="AC81" s="131"/>
      <c r="AD81" s="129"/>
      <c r="AE81" s="132"/>
      <c r="AF81" s="129"/>
      <c r="AG81" s="132"/>
      <c r="AH81" s="133"/>
      <c r="AI81" s="133"/>
      <c r="AJ81" s="110"/>
      <c r="AK81" s="119"/>
      <c r="AL81" s="119"/>
      <c r="AM81" s="120"/>
      <c r="AY81" s="65"/>
      <c r="AZ81" s="65"/>
    </row>
    <row r="82" spans="1:52" s="112" customFormat="1" ht="15" x14ac:dyDescent="0.25">
      <c r="A82" s="1"/>
      <c r="B82" s="121"/>
      <c r="C82" s="58" t="s">
        <v>140</v>
      </c>
      <c r="D82" s="225"/>
      <c r="E82" s="158" t="s">
        <v>139</v>
      </c>
      <c r="F82" s="199"/>
      <c r="G82" s="199"/>
      <c r="I82" s="67"/>
      <c r="J82" s="166" t="s">
        <v>152</v>
      </c>
      <c r="K82" s="49"/>
      <c r="L82" s="65"/>
      <c r="M82" s="65"/>
      <c r="N82" s="65"/>
      <c r="P82" s="65"/>
      <c r="Q82" s="65"/>
      <c r="R82" s="65"/>
      <c r="S82" s="65"/>
      <c r="T82" s="65"/>
      <c r="U82" s="65"/>
      <c r="V82" s="49"/>
      <c r="W82" s="49"/>
      <c r="X82" s="49"/>
      <c r="Y82" s="49"/>
      <c r="Z82" s="109"/>
      <c r="AA82" s="109"/>
      <c r="AB82" s="130"/>
      <c r="AC82" s="131"/>
      <c r="AD82" s="129"/>
      <c r="AE82" s="132"/>
      <c r="AF82" s="129"/>
      <c r="AG82" s="132"/>
      <c r="AH82" s="133"/>
      <c r="AI82" s="133"/>
      <c r="AJ82" s="110"/>
      <c r="AK82" s="119"/>
      <c r="AL82" s="119"/>
      <c r="AM82" s="120"/>
      <c r="AY82" s="65"/>
      <c r="AZ82" s="65"/>
    </row>
    <row r="83" spans="1:52" s="112" customFormat="1" ht="15" x14ac:dyDescent="0.25">
      <c r="A83" s="1"/>
      <c r="B83" s="121"/>
      <c r="C83" s="63" t="s">
        <v>154</v>
      </c>
      <c r="D83" s="225"/>
      <c r="E83" s="102" t="s">
        <v>15</v>
      </c>
      <c r="F83" s="102"/>
      <c r="G83" s="102"/>
      <c r="H83" s="101"/>
      <c r="I83" s="67"/>
      <c r="J83" s="166" t="s">
        <v>153</v>
      </c>
      <c r="K83" s="49"/>
      <c r="L83" s="65"/>
      <c r="M83" s="65"/>
      <c r="N83" s="65"/>
      <c r="O83" s="186"/>
      <c r="P83" s="186"/>
      <c r="Q83" s="186"/>
      <c r="R83" s="186"/>
      <c r="S83" s="186"/>
      <c r="T83" s="186"/>
      <c r="U83" s="186"/>
      <c r="V83" s="186"/>
      <c r="W83" s="186"/>
      <c r="X83" s="186"/>
      <c r="Y83" s="49"/>
      <c r="Z83" s="188"/>
      <c r="AA83" s="188"/>
      <c r="AB83" s="188"/>
      <c r="AC83" s="188"/>
      <c r="AD83" s="188"/>
      <c r="AE83" s="188"/>
      <c r="AF83" s="188"/>
      <c r="AG83" s="188"/>
      <c r="AH83" s="133"/>
      <c r="AI83" s="133"/>
      <c r="AJ83" s="110"/>
      <c r="AK83" s="119"/>
      <c r="AL83" s="119"/>
      <c r="AM83" s="120"/>
      <c r="AY83" s="65"/>
      <c r="AZ83" s="65"/>
    </row>
    <row r="84" spans="1:52" s="112" customFormat="1" ht="15" x14ac:dyDescent="0.25">
      <c r="A84" s="1"/>
      <c r="B84" s="142"/>
      <c r="C84" s="137"/>
      <c r="D84" s="138"/>
      <c r="E84" s="138"/>
      <c r="F84" s="138"/>
      <c r="G84" s="138"/>
      <c r="H84" s="143"/>
      <c r="I84" s="139"/>
      <c r="J84" s="65"/>
      <c r="K84" s="49"/>
      <c r="L84" s="65"/>
      <c r="M84" s="65"/>
      <c r="N84" s="65"/>
      <c r="O84" s="186"/>
      <c r="P84" s="186"/>
      <c r="Q84" s="186"/>
      <c r="R84" s="186"/>
      <c r="S84" s="186"/>
      <c r="T84" s="186"/>
      <c r="U84" s="186"/>
      <c r="V84" s="186"/>
      <c r="W84" s="186"/>
      <c r="X84" s="186"/>
      <c r="Y84" s="49"/>
      <c r="Z84" s="188"/>
      <c r="AA84" s="188"/>
      <c r="AB84" s="188"/>
      <c r="AC84" s="188"/>
      <c r="AD84" s="188"/>
      <c r="AE84" s="188"/>
      <c r="AF84" s="188"/>
      <c r="AG84" s="188"/>
      <c r="AH84" s="133"/>
      <c r="AI84" s="133"/>
      <c r="AJ84" s="110"/>
      <c r="AK84" s="119"/>
      <c r="AL84" s="119"/>
      <c r="AM84" s="120"/>
      <c r="AY84" s="65"/>
      <c r="AZ84" s="65"/>
    </row>
    <row r="85" spans="1:52" ht="15" x14ac:dyDescent="0.25">
      <c r="C85" s="49"/>
      <c r="J85" s="166" t="str">
        <f>IF(O79=1, "The skimmer orifice sizing estimate is based on a variable head skimmer with the orifice drilled in an end cap inside the outlet structure as shown in the diagram","")</f>
        <v>The skimmer orifice sizing estimate is based on a variable head skimmer with the orifice drilled in an end cap inside the outlet structure as shown in the diagram</v>
      </c>
      <c r="L85" s="65"/>
      <c r="N85" s="65"/>
      <c r="O85" s="186"/>
      <c r="P85" s="186"/>
      <c r="Q85" s="186"/>
      <c r="R85" s="186"/>
      <c r="S85" s="186"/>
      <c r="T85" s="186"/>
      <c r="U85" s="186"/>
      <c r="V85" s="186"/>
      <c r="W85" s="186"/>
      <c r="X85" s="186"/>
      <c r="Z85" s="188"/>
      <c r="AA85" s="188"/>
      <c r="AB85" s="188"/>
      <c r="AC85" s="188"/>
      <c r="AD85" s="188"/>
      <c r="AE85" s="188"/>
      <c r="AF85" s="188"/>
      <c r="AG85" s="188"/>
      <c r="AH85" s="133"/>
      <c r="AI85" s="133"/>
      <c r="AJ85" s="110"/>
      <c r="AK85" s="119"/>
      <c r="AL85" s="119"/>
      <c r="AM85" s="120"/>
      <c r="AY85" s="65"/>
      <c r="AZ85" s="65"/>
    </row>
    <row r="86" spans="1:52" ht="15.75" x14ac:dyDescent="0.25">
      <c r="B86" s="189" t="str">
        <f>IF(O79=1,"Example Delaware Skimmer Spec Sheet",IF(O79=2,"Example ESC Skimmer Spec Sheet",IF(O79=3,"Example Faircloth Float Spec Sheet",IF(O79=4,"Example IAS Water Quality Skimmer Spec Sheet",IF(O79=5,"Example Marlee Skimmer Spec Sheet",IF(O79=6,"Other Skimmer/Outlet Device"))))))</f>
        <v>Example Delaware Skimmer Spec Sheet</v>
      </c>
      <c r="C86" s="156"/>
      <c r="D86" s="117"/>
      <c r="E86" s="117"/>
      <c r="F86" s="117"/>
      <c r="G86" s="103"/>
      <c r="H86" s="51"/>
      <c r="I86" s="141"/>
      <c r="J86" s="189" t="str">
        <f>IF(O79=1,"Delaware Skimmer Photo",IF(O79=2,"ESC Skimmer Photo",IF(O79=3,"Faircloth Float Photo",IF(O79=4,"IAS Water Quality Skimmer Photo",IF(O79=5,"Marlee Skimmer Photo",IF(O79=6,"Other Skimmer/Outlet Device Photo"))))))</f>
        <v>Delaware Skimmer Photo</v>
      </c>
      <c r="K86" s="198"/>
      <c r="L86" s="198"/>
      <c r="M86" s="198"/>
      <c r="N86" s="103"/>
      <c r="O86" s="196"/>
      <c r="P86" s="196"/>
      <c r="Q86" s="197"/>
      <c r="R86" s="186"/>
      <c r="S86" s="186"/>
      <c r="T86" s="186"/>
      <c r="U86" s="186"/>
      <c r="V86" s="186"/>
      <c r="W86" s="186"/>
      <c r="X86" s="186"/>
      <c r="Z86" s="188"/>
      <c r="AA86" s="188"/>
      <c r="AB86" s="188"/>
      <c r="AC86" s="188"/>
      <c r="AD86" s="188"/>
      <c r="AE86" s="188"/>
      <c r="AF86" s="188"/>
      <c r="AG86" s="188"/>
      <c r="AH86" s="133"/>
      <c r="AI86" s="133"/>
      <c r="AJ86" s="110"/>
      <c r="AK86" s="119"/>
      <c r="AL86" s="119"/>
      <c r="AM86" s="120"/>
      <c r="AY86" s="65"/>
      <c r="AZ86" s="65"/>
    </row>
    <row r="87" spans="1:52" ht="4.9000000000000004" customHeight="1" x14ac:dyDescent="0.25">
      <c r="B87" s="229"/>
      <c r="C87" s="230"/>
      <c r="D87" s="234"/>
      <c r="E87" s="234"/>
      <c r="F87" s="234"/>
      <c r="G87" s="235"/>
      <c r="H87" s="236"/>
      <c r="I87" s="231"/>
      <c r="J87" s="232"/>
      <c r="K87" s="233"/>
      <c r="L87" s="233"/>
      <c r="M87" s="233"/>
      <c r="N87" s="102"/>
      <c r="O87" s="228"/>
      <c r="P87" s="228"/>
      <c r="Q87" s="197"/>
      <c r="R87" s="186"/>
      <c r="S87" s="186"/>
      <c r="T87" s="186"/>
      <c r="U87" s="186"/>
      <c r="V87" s="186"/>
      <c r="W87" s="186"/>
      <c r="X87" s="186"/>
      <c r="Z87" s="188"/>
      <c r="AA87" s="188"/>
      <c r="AB87" s="188"/>
      <c r="AC87" s="188"/>
      <c r="AD87" s="188"/>
      <c r="AE87" s="188"/>
      <c r="AF87" s="188"/>
      <c r="AG87" s="188"/>
      <c r="AH87" s="133"/>
      <c r="AI87" s="133"/>
      <c r="AJ87" s="110"/>
      <c r="AK87" s="119"/>
      <c r="AL87" s="119"/>
      <c r="AM87" s="120"/>
      <c r="AY87" s="65"/>
      <c r="AZ87" s="65"/>
    </row>
    <row r="88" spans="1:52" ht="39" customHeight="1" x14ac:dyDescent="0.25">
      <c r="B88" s="121"/>
      <c r="C88" s="257" t="s">
        <v>162</v>
      </c>
      <c r="D88" s="258"/>
      <c r="E88" s="258"/>
      <c r="F88" s="258"/>
      <c r="G88" s="258"/>
      <c r="H88" s="258"/>
      <c r="I88" s="258"/>
      <c r="J88" s="258"/>
      <c r="K88" s="258"/>
      <c r="L88" s="258"/>
      <c r="M88" s="258"/>
      <c r="N88" s="258"/>
      <c r="O88" s="258"/>
      <c r="P88" s="259"/>
      <c r="Q88" s="197"/>
      <c r="R88" s="186"/>
      <c r="S88" s="186"/>
      <c r="T88" s="186"/>
      <c r="U88" s="186"/>
      <c r="V88" s="186"/>
      <c r="W88" s="186"/>
      <c r="X88" s="186"/>
      <c r="Z88" s="188"/>
      <c r="AA88" s="188"/>
      <c r="AB88" s="188"/>
      <c r="AC88" s="188"/>
      <c r="AD88" s="188"/>
      <c r="AE88" s="188"/>
      <c r="AF88" s="188"/>
      <c r="AG88" s="188"/>
      <c r="AH88" s="133"/>
      <c r="AI88" s="133"/>
      <c r="AJ88" s="110"/>
      <c r="AK88" s="119"/>
      <c r="AL88" s="119"/>
      <c r="AM88" s="120"/>
      <c r="AY88" s="65"/>
      <c r="AZ88" s="65"/>
    </row>
    <row r="89" spans="1:52" ht="1.9" customHeight="1" x14ac:dyDescent="0.25">
      <c r="B89" s="121"/>
      <c r="C89" s="173" t="str">
        <f>IF(O79=1,"Delaware",IF(O79=2,"ESC",IF(O79=3,"Faircloth",IF(O79=4,"IAS",IF(O79=5,"Marlee",IF(O79=6,"Other"))))))</f>
        <v>Delaware</v>
      </c>
      <c r="D89" s="173"/>
      <c r="E89" s="173"/>
      <c r="F89" s="173"/>
      <c r="G89" s="102"/>
      <c r="H89" s="101"/>
      <c r="I89" s="67"/>
      <c r="J89" s="173" t="str">
        <f>IF(O79=1,"Delaware2",IF(O79=2,"ESCTwo",IF(O79=3,"Faircloth2",IF(O79=4,"IASTwo",IF(O79=5,"Marlee2",IF(O79=6,"Other2"))))))</f>
        <v>Delaware2</v>
      </c>
      <c r="L89" s="65"/>
      <c r="N89" s="65"/>
      <c r="O89" s="186"/>
      <c r="P89" s="186"/>
      <c r="Q89" s="197"/>
      <c r="R89" s="186"/>
      <c r="S89" s="186"/>
      <c r="T89" s="186"/>
      <c r="U89" s="186"/>
      <c r="V89" s="186"/>
      <c r="W89" s="186"/>
      <c r="X89" s="186"/>
      <c r="Z89" s="188"/>
      <c r="AA89" s="188"/>
      <c r="AB89" s="188"/>
      <c r="AC89" s="188"/>
      <c r="AD89" s="188"/>
      <c r="AE89" s="188"/>
      <c r="AF89" s="188"/>
      <c r="AG89" s="188"/>
      <c r="AH89" s="133"/>
      <c r="AI89" s="133"/>
      <c r="AJ89" s="110"/>
      <c r="AK89" s="119"/>
      <c r="AL89" s="119"/>
      <c r="AM89" s="120"/>
      <c r="AY89" s="65"/>
      <c r="AZ89" s="65"/>
    </row>
    <row r="90" spans="1:52" ht="15" x14ac:dyDescent="0.25">
      <c r="B90" s="121"/>
      <c r="D90" s="173"/>
      <c r="E90" s="173"/>
      <c r="F90" s="173"/>
      <c r="G90" s="102"/>
      <c r="H90" s="101"/>
      <c r="I90" s="67"/>
      <c r="K90" s="65"/>
      <c r="L90" s="65"/>
      <c r="N90" s="65"/>
      <c r="O90" s="186"/>
      <c r="P90" s="186"/>
      <c r="Q90" s="197"/>
      <c r="R90" s="186"/>
      <c r="S90" s="186"/>
      <c r="T90" s="186"/>
      <c r="U90" s="186"/>
      <c r="V90" s="186"/>
      <c r="W90" s="186"/>
      <c r="X90" s="186"/>
      <c r="Z90" s="188"/>
      <c r="AA90" s="188"/>
      <c r="AB90" s="188"/>
      <c r="AC90" s="188"/>
      <c r="AD90" s="188"/>
      <c r="AE90" s="188"/>
      <c r="AF90" s="188"/>
      <c r="AG90" s="188"/>
      <c r="AH90" s="133"/>
      <c r="AI90" s="133"/>
      <c r="AJ90" s="110"/>
      <c r="AK90" s="119"/>
      <c r="AL90" s="119"/>
      <c r="AM90" s="120"/>
      <c r="AY90" s="65"/>
      <c r="AZ90" s="65"/>
    </row>
    <row r="91" spans="1:52" ht="15" x14ac:dyDescent="0.25">
      <c r="B91" s="121"/>
      <c r="C91" s="173"/>
      <c r="D91" s="173"/>
      <c r="E91" s="173"/>
      <c r="F91" s="173"/>
      <c r="G91" s="102"/>
      <c r="H91" s="101"/>
      <c r="I91" s="67"/>
      <c r="L91" s="65"/>
      <c r="N91" s="65"/>
      <c r="O91" s="186"/>
      <c r="P91" s="186"/>
      <c r="Q91" s="197"/>
      <c r="R91" s="186"/>
      <c r="S91" s="186"/>
      <c r="T91" s="186"/>
      <c r="U91" s="186"/>
      <c r="V91" s="186"/>
      <c r="W91" s="186"/>
      <c r="X91" s="186"/>
      <c r="Z91" s="188"/>
      <c r="AA91" s="188"/>
      <c r="AB91" s="188"/>
      <c r="AC91" s="188"/>
      <c r="AD91" s="188"/>
      <c r="AE91" s="188"/>
      <c r="AF91" s="188"/>
      <c r="AG91" s="188"/>
      <c r="AH91" s="133"/>
      <c r="AI91" s="133"/>
      <c r="AJ91" s="110"/>
      <c r="AK91" s="119"/>
      <c r="AL91" s="119"/>
      <c r="AM91" s="120"/>
      <c r="AY91" s="65"/>
      <c r="AZ91" s="65"/>
    </row>
    <row r="92" spans="1:52" ht="15" x14ac:dyDescent="0.25">
      <c r="B92" s="121"/>
      <c r="C92" s="173"/>
      <c r="D92" s="173"/>
      <c r="E92" s="173"/>
      <c r="F92" s="173"/>
      <c r="G92" s="102"/>
      <c r="H92" s="101"/>
      <c r="I92" s="67"/>
      <c r="L92" s="65"/>
      <c r="N92" s="65"/>
      <c r="O92" s="186"/>
      <c r="P92" s="186"/>
      <c r="Q92" s="197"/>
      <c r="R92" s="186"/>
      <c r="S92" s="186"/>
      <c r="T92" s="186"/>
      <c r="U92" s="186"/>
      <c r="V92" s="186"/>
      <c r="W92" s="186"/>
      <c r="X92" s="186"/>
      <c r="Z92" s="188"/>
      <c r="AA92" s="188"/>
      <c r="AB92" s="188"/>
      <c r="AC92" s="188"/>
      <c r="AD92" s="188"/>
      <c r="AE92" s="188"/>
      <c r="AF92" s="188"/>
      <c r="AG92" s="188"/>
      <c r="AH92" s="133"/>
      <c r="AI92" s="133"/>
      <c r="AJ92" s="110"/>
      <c r="AK92" s="119"/>
      <c r="AL92" s="119"/>
      <c r="AM92" s="120"/>
      <c r="AY92" s="65"/>
      <c r="AZ92" s="65"/>
    </row>
    <row r="93" spans="1:52" ht="15" x14ac:dyDescent="0.25">
      <c r="B93" s="121"/>
      <c r="C93" s="173"/>
      <c r="D93" s="173"/>
      <c r="E93" s="173"/>
      <c r="F93" s="173"/>
      <c r="G93" s="102"/>
      <c r="H93" s="101"/>
      <c r="I93" s="67"/>
      <c r="L93" s="65"/>
      <c r="N93" s="65"/>
      <c r="O93" s="186"/>
      <c r="P93" s="186"/>
      <c r="Q93" s="197"/>
      <c r="R93" s="186"/>
      <c r="S93" s="186"/>
      <c r="T93" s="186"/>
      <c r="U93" s="186"/>
      <c r="V93" s="186"/>
      <c r="W93" s="186"/>
      <c r="X93" s="186"/>
      <c r="Z93" s="188"/>
      <c r="AA93" s="188"/>
      <c r="AB93" s="188"/>
      <c r="AC93" s="188"/>
      <c r="AD93" s="188"/>
      <c r="AE93" s="188"/>
      <c r="AF93" s="188"/>
      <c r="AG93" s="188"/>
      <c r="AH93" s="133"/>
      <c r="AI93" s="133"/>
      <c r="AJ93" s="110"/>
      <c r="AK93" s="119"/>
      <c r="AL93" s="119"/>
      <c r="AM93" s="120"/>
      <c r="AY93" s="65"/>
      <c r="AZ93" s="65"/>
    </row>
    <row r="94" spans="1:52" ht="15" x14ac:dyDescent="0.25">
      <c r="B94" s="121"/>
      <c r="C94" s="173"/>
      <c r="D94" s="173"/>
      <c r="E94" s="173"/>
      <c r="F94" s="173"/>
      <c r="G94" s="102"/>
      <c r="H94" s="101"/>
      <c r="I94" s="67"/>
      <c r="L94" s="65"/>
      <c r="N94" s="65"/>
      <c r="O94" s="186"/>
      <c r="P94" s="186"/>
      <c r="Q94" s="197"/>
      <c r="R94" s="186"/>
      <c r="S94" s="186"/>
      <c r="T94" s="186"/>
      <c r="U94" s="186"/>
      <c r="V94" s="186"/>
      <c r="W94" s="186"/>
      <c r="X94" s="186"/>
      <c r="Z94" s="188"/>
      <c r="AA94" s="188"/>
      <c r="AB94" s="188"/>
      <c r="AC94" s="188"/>
      <c r="AD94" s="188"/>
      <c r="AE94" s="188"/>
      <c r="AF94" s="188"/>
      <c r="AG94" s="188"/>
      <c r="AH94" s="133"/>
      <c r="AI94" s="133"/>
      <c r="AJ94" s="110"/>
      <c r="AK94" s="119"/>
      <c r="AL94" s="119"/>
      <c r="AM94" s="120"/>
      <c r="AY94" s="65"/>
      <c r="AZ94" s="65"/>
    </row>
    <row r="95" spans="1:52" ht="15" x14ac:dyDescent="0.25">
      <c r="B95" s="121"/>
      <c r="C95" s="173"/>
      <c r="D95" s="173"/>
      <c r="E95" s="173"/>
      <c r="F95" s="173"/>
      <c r="G95" s="102"/>
      <c r="H95" s="101"/>
      <c r="I95" s="67"/>
      <c r="L95" s="65"/>
      <c r="N95" s="65"/>
      <c r="O95" s="186"/>
      <c r="P95" s="186"/>
      <c r="Q95" s="197"/>
      <c r="R95" s="186"/>
      <c r="S95" s="186"/>
      <c r="T95" s="186"/>
      <c r="U95" s="186"/>
      <c r="V95" s="186"/>
      <c r="W95" s="186"/>
      <c r="X95" s="186"/>
      <c r="Z95" s="188"/>
      <c r="AA95" s="188"/>
      <c r="AB95" s="188"/>
      <c r="AC95" s="188"/>
      <c r="AD95" s="188"/>
      <c r="AE95" s="188"/>
      <c r="AF95" s="188"/>
      <c r="AG95" s="188"/>
      <c r="AH95" s="133"/>
      <c r="AI95" s="133"/>
      <c r="AJ95" s="110"/>
      <c r="AK95" s="119"/>
      <c r="AL95" s="119"/>
      <c r="AM95" s="120"/>
      <c r="AY95" s="65"/>
      <c r="AZ95" s="65"/>
    </row>
    <row r="96" spans="1:52" ht="15" x14ac:dyDescent="0.25">
      <c r="B96" s="121"/>
      <c r="C96" s="173"/>
      <c r="D96" s="173"/>
      <c r="E96" s="173"/>
      <c r="F96" s="173"/>
      <c r="G96" s="102"/>
      <c r="H96" s="101"/>
      <c r="I96" s="67"/>
      <c r="L96" s="65"/>
      <c r="N96" s="65"/>
      <c r="O96" s="186"/>
      <c r="P96" s="186"/>
      <c r="Q96" s="197"/>
      <c r="R96" s="186"/>
      <c r="S96" s="186"/>
      <c r="T96" s="186"/>
      <c r="U96" s="186"/>
      <c r="V96" s="186"/>
      <c r="W96" s="186"/>
      <c r="X96" s="186"/>
      <c r="Z96" s="188"/>
      <c r="AA96" s="188"/>
      <c r="AB96" s="188"/>
      <c r="AC96" s="188"/>
      <c r="AD96" s="188"/>
      <c r="AE96" s="188"/>
      <c r="AF96" s="188"/>
      <c r="AG96" s="188"/>
      <c r="AH96" s="133"/>
      <c r="AI96" s="133"/>
      <c r="AJ96" s="110"/>
      <c r="AK96" s="119"/>
      <c r="AL96" s="119"/>
      <c r="AM96" s="120"/>
      <c r="AY96" s="65"/>
      <c r="AZ96" s="65"/>
    </row>
    <row r="97" spans="2:52" ht="15" x14ac:dyDescent="0.25">
      <c r="B97" s="121"/>
      <c r="C97" s="173"/>
      <c r="D97" s="173"/>
      <c r="E97" s="173"/>
      <c r="F97" s="173"/>
      <c r="G97" s="102"/>
      <c r="H97" s="101"/>
      <c r="I97" s="67"/>
      <c r="L97" s="65"/>
      <c r="N97" s="65"/>
      <c r="O97" s="186"/>
      <c r="P97" s="186"/>
      <c r="Q97" s="197"/>
      <c r="R97" s="186"/>
      <c r="S97" s="186"/>
      <c r="T97" s="186"/>
      <c r="U97" s="186"/>
      <c r="V97" s="186"/>
      <c r="W97" s="186"/>
      <c r="X97" s="186"/>
      <c r="Z97" s="188"/>
      <c r="AA97" s="188"/>
      <c r="AB97" s="188"/>
      <c r="AC97" s="188"/>
      <c r="AD97" s="188"/>
      <c r="AE97" s="188"/>
      <c r="AF97" s="188"/>
      <c r="AG97" s="188"/>
      <c r="AH97" s="133"/>
      <c r="AI97" s="133"/>
      <c r="AJ97" s="110"/>
      <c r="AK97" s="119"/>
      <c r="AL97" s="119"/>
      <c r="AM97" s="120"/>
      <c r="AY97" s="65"/>
      <c r="AZ97" s="65"/>
    </row>
    <row r="98" spans="2:52" ht="15" x14ac:dyDescent="0.25">
      <c r="B98" s="121"/>
      <c r="C98" s="173"/>
      <c r="D98" s="173"/>
      <c r="E98" s="173"/>
      <c r="F98" s="173"/>
      <c r="G98" s="102"/>
      <c r="H98" s="101"/>
      <c r="I98" s="67"/>
      <c r="L98" s="65"/>
      <c r="N98" s="65"/>
      <c r="O98" s="186"/>
      <c r="P98" s="186"/>
      <c r="Q98" s="197"/>
      <c r="R98" s="186"/>
      <c r="S98" s="186"/>
      <c r="T98" s="186"/>
      <c r="U98" s="186"/>
      <c r="V98" s="186"/>
      <c r="W98" s="186"/>
      <c r="X98" s="186"/>
      <c r="Z98" s="188"/>
      <c r="AA98" s="188"/>
      <c r="AB98" s="188"/>
      <c r="AC98" s="188"/>
      <c r="AD98" s="188"/>
      <c r="AE98" s="188"/>
      <c r="AF98" s="188"/>
      <c r="AG98" s="188"/>
      <c r="AH98" s="133"/>
      <c r="AI98" s="133"/>
      <c r="AJ98" s="110"/>
      <c r="AK98" s="119"/>
      <c r="AL98" s="119"/>
      <c r="AM98" s="120"/>
      <c r="AY98" s="65"/>
      <c r="AZ98" s="65"/>
    </row>
    <row r="99" spans="2:52" ht="15" x14ac:dyDescent="0.25">
      <c r="B99" s="121"/>
      <c r="C99" s="173"/>
      <c r="D99" s="173"/>
      <c r="E99" s="173"/>
      <c r="F99" s="173"/>
      <c r="G99" s="102"/>
      <c r="H99" s="101"/>
      <c r="I99" s="67"/>
      <c r="K99" s="65"/>
      <c r="L99" s="65"/>
      <c r="N99" s="65"/>
      <c r="O99" s="186"/>
      <c r="P99" s="186"/>
      <c r="Q99" s="197"/>
      <c r="R99" s="186"/>
      <c r="S99" s="186"/>
      <c r="T99" s="186"/>
      <c r="U99" s="186"/>
      <c r="V99" s="186"/>
      <c r="W99" s="186"/>
      <c r="X99" s="186"/>
      <c r="Z99" s="188"/>
      <c r="AA99" s="188"/>
      <c r="AB99" s="188"/>
      <c r="AC99" s="188"/>
      <c r="AD99" s="188"/>
      <c r="AE99" s="188"/>
      <c r="AF99" s="188"/>
      <c r="AG99" s="188"/>
      <c r="AH99" s="133"/>
      <c r="AI99" s="133"/>
      <c r="AJ99" s="110"/>
      <c r="AK99" s="119"/>
      <c r="AL99" s="119"/>
      <c r="AM99" s="120"/>
      <c r="AY99" s="65"/>
      <c r="AZ99" s="65"/>
    </row>
    <row r="100" spans="2:52" ht="15" x14ac:dyDescent="0.25">
      <c r="B100" s="121"/>
      <c r="C100" s="173"/>
      <c r="D100" s="173"/>
      <c r="E100" s="173"/>
      <c r="F100" s="173"/>
      <c r="G100" s="102"/>
      <c r="H100" s="101"/>
      <c r="I100" s="67"/>
      <c r="K100" s="65"/>
      <c r="L100" s="65"/>
      <c r="N100" s="65"/>
      <c r="O100" s="186"/>
      <c r="P100" s="186"/>
      <c r="Q100" s="197"/>
      <c r="R100" s="186"/>
      <c r="S100" s="186"/>
      <c r="T100" s="186"/>
      <c r="U100" s="186"/>
      <c r="V100" s="186"/>
      <c r="W100" s="186"/>
      <c r="X100" s="186"/>
      <c r="Z100" s="188"/>
      <c r="AA100" s="188"/>
      <c r="AB100" s="188"/>
      <c r="AC100" s="188"/>
      <c r="AD100" s="188"/>
      <c r="AE100" s="188"/>
      <c r="AF100" s="188"/>
      <c r="AG100" s="188"/>
      <c r="AH100" s="133"/>
      <c r="AI100" s="133"/>
      <c r="AJ100" s="110"/>
      <c r="AK100" s="119"/>
      <c r="AL100" s="119"/>
      <c r="AM100" s="120"/>
      <c r="AY100" s="65"/>
      <c r="AZ100" s="65"/>
    </row>
    <row r="101" spans="2:52" ht="15" x14ac:dyDescent="0.25">
      <c r="B101" s="121"/>
      <c r="C101" s="173"/>
      <c r="D101" s="173"/>
      <c r="E101" s="173"/>
      <c r="F101" s="173"/>
      <c r="G101" s="102"/>
      <c r="H101" s="101"/>
      <c r="I101" s="67"/>
      <c r="K101" s="65"/>
      <c r="L101" s="65"/>
      <c r="N101" s="65"/>
      <c r="O101" s="186"/>
      <c r="P101" s="186"/>
      <c r="Q101" s="197"/>
      <c r="R101" s="186"/>
      <c r="S101" s="186"/>
      <c r="T101" s="186"/>
      <c r="U101" s="186"/>
      <c r="V101" s="186"/>
      <c r="W101" s="186"/>
      <c r="X101" s="186"/>
      <c r="Z101" s="188"/>
      <c r="AA101" s="188"/>
      <c r="AB101" s="188"/>
      <c r="AC101" s="188"/>
      <c r="AD101" s="188"/>
      <c r="AE101" s="188"/>
      <c r="AF101" s="188"/>
      <c r="AG101" s="188"/>
      <c r="AH101" s="133"/>
      <c r="AI101" s="133"/>
      <c r="AJ101" s="110"/>
      <c r="AK101" s="119"/>
      <c r="AL101" s="119"/>
      <c r="AM101" s="120"/>
      <c r="AY101" s="65"/>
      <c r="AZ101" s="65"/>
    </row>
    <row r="102" spans="2:52" ht="15" x14ac:dyDescent="0.25">
      <c r="B102" s="121"/>
      <c r="C102" s="173"/>
      <c r="D102" s="173"/>
      <c r="E102" s="173"/>
      <c r="F102" s="173"/>
      <c r="G102" s="102"/>
      <c r="H102" s="101"/>
      <c r="I102" s="67"/>
      <c r="K102" s="65"/>
      <c r="L102" s="65"/>
      <c r="N102" s="65"/>
      <c r="O102" s="186"/>
      <c r="P102" s="186"/>
      <c r="Q102" s="197"/>
      <c r="R102" s="186"/>
      <c r="S102" s="186"/>
      <c r="T102" s="186"/>
      <c r="U102" s="186"/>
      <c r="V102" s="186"/>
      <c r="W102" s="186"/>
      <c r="X102" s="186"/>
      <c r="Z102" s="188"/>
      <c r="AA102" s="188"/>
      <c r="AB102" s="188"/>
      <c r="AC102" s="188"/>
      <c r="AD102" s="188"/>
      <c r="AE102" s="188"/>
      <c r="AF102" s="188"/>
      <c r="AG102" s="188"/>
      <c r="AH102" s="133"/>
      <c r="AI102" s="133"/>
      <c r="AJ102" s="110"/>
      <c r="AK102" s="119"/>
      <c r="AL102" s="119"/>
      <c r="AM102" s="120"/>
      <c r="AY102" s="65"/>
      <c r="AZ102" s="65"/>
    </row>
    <row r="103" spans="2:52" ht="15" x14ac:dyDescent="0.25">
      <c r="B103" s="121"/>
      <c r="C103" s="173"/>
      <c r="D103" s="173"/>
      <c r="E103" s="173"/>
      <c r="F103" s="173"/>
      <c r="G103" s="102"/>
      <c r="H103" s="101"/>
      <c r="I103" s="67"/>
      <c r="J103" s="166"/>
      <c r="K103" s="65"/>
      <c r="L103" s="65"/>
      <c r="N103" s="65"/>
      <c r="O103" s="186"/>
      <c r="P103" s="186"/>
      <c r="Q103" s="197"/>
      <c r="R103" s="186"/>
      <c r="S103" s="186"/>
      <c r="T103" s="186"/>
      <c r="U103" s="186"/>
      <c r="V103" s="186"/>
      <c r="W103" s="186"/>
      <c r="X103" s="186"/>
      <c r="Z103" s="188"/>
      <c r="AA103" s="188"/>
      <c r="AB103" s="188"/>
      <c r="AC103" s="188"/>
      <c r="AD103" s="188"/>
      <c r="AE103" s="188"/>
      <c r="AF103" s="188"/>
      <c r="AG103" s="188"/>
      <c r="AH103" s="133"/>
      <c r="AI103" s="133"/>
      <c r="AJ103" s="110"/>
      <c r="AK103" s="119"/>
      <c r="AL103" s="119"/>
      <c r="AM103" s="120"/>
      <c r="AY103" s="65"/>
      <c r="AZ103" s="65"/>
    </row>
    <row r="104" spans="2:52" ht="15" x14ac:dyDescent="0.25">
      <c r="B104" s="121"/>
      <c r="C104" s="173"/>
      <c r="D104" s="173"/>
      <c r="E104" s="173"/>
      <c r="F104" s="173"/>
      <c r="G104" s="102"/>
      <c r="H104" s="101"/>
      <c r="I104" s="67"/>
      <c r="J104" s="102"/>
      <c r="K104" s="65"/>
      <c r="L104" s="65"/>
      <c r="N104" s="65"/>
      <c r="O104" s="186"/>
      <c r="P104" s="186"/>
      <c r="Q104" s="197"/>
      <c r="R104" s="186"/>
      <c r="S104" s="186"/>
      <c r="T104" s="186"/>
      <c r="U104" s="186"/>
      <c r="V104" s="186"/>
      <c r="W104" s="186"/>
      <c r="X104" s="186"/>
      <c r="Z104" s="188"/>
      <c r="AA104" s="188"/>
      <c r="AB104" s="188"/>
      <c r="AC104" s="188"/>
      <c r="AD104" s="188"/>
      <c r="AE104" s="188"/>
      <c r="AF104" s="188"/>
      <c r="AG104" s="188"/>
      <c r="AH104" s="133"/>
      <c r="AI104" s="133"/>
      <c r="AJ104" s="110"/>
      <c r="AK104" s="119"/>
      <c r="AL104" s="119"/>
      <c r="AM104" s="120"/>
      <c r="AY104" s="65"/>
      <c r="AZ104" s="65"/>
    </row>
    <row r="105" spans="2:52" ht="15" x14ac:dyDescent="0.25">
      <c r="B105" s="121"/>
      <c r="C105" s="173"/>
      <c r="D105" s="173"/>
      <c r="E105" s="173"/>
      <c r="F105" s="173"/>
      <c r="G105" s="102"/>
      <c r="H105" s="101"/>
      <c r="I105" s="67"/>
      <c r="J105" s="102"/>
      <c r="K105" s="65"/>
      <c r="L105" s="65"/>
      <c r="N105" s="65"/>
      <c r="O105" s="186"/>
      <c r="P105" s="186"/>
      <c r="Q105" s="197"/>
      <c r="R105" s="186"/>
      <c r="S105" s="186"/>
      <c r="T105" s="186"/>
      <c r="U105" s="186"/>
      <c r="V105" s="186"/>
      <c r="W105" s="186"/>
      <c r="X105" s="186"/>
      <c r="Z105" s="188"/>
      <c r="AA105" s="188"/>
      <c r="AB105" s="188"/>
      <c r="AC105" s="188"/>
      <c r="AD105" s="188"/>
      <c r="AE105" s="188"/>
      <c r="AF105" s="188"/>
      <c r="AG105" s="188"/>
      <c r="AH105" s="133"/>
      <c r="AI105" s="133"/>
      <c r="AJ105" s="110"/>
      <c r="AK105" s="119"/>
      <c r="AL105" s="119"/>
      <c r="AM105" s="120"/>
      <c r="AY105" s="65"/>
      <c r="AZ105" s="65"/>
    </row>
    <row r="106" spans="2:52" ht="15" x14ac:dyDescent="0.25">
      <c r="B106" s="121"/>
      <c r="C106" s="173"/>
      <c r="D106" s="173"/>
      <c r="E106" s="173"/>
      <c r="F106" s="173"/>
      <c r="G106" s="102"/>
      <c r="H106" s="101"/>
      <c r="I106" s="67"/>
      <c r="J106" s="102"/>
      <c r="L106" s="65"/>
      <c r="N106" s="65"/>
      <c r="O106" s="186"/>
      <c r="P106" s="186"/>
      <c r="Q106" s="197"/>
      <c r="R106" s="186"/>
      <c r="S106" s="186"/>
      <c r="T106" s="186"/>
      <c r="U106" s="186"/>
      <c r="V106" s="186"/>
      <c r="W106" s="186"/>
      <c r="X106" s="186"/>
      <c r="Z106" s="188"/>
      <c r="AA106" s="188"/>
      <c r="AB106" s="188"/>
      <c r="AC106" s="188"/>
      <c r="AD106" s="188"/>
      <c r="AE106" s="188"/>
      <c r="AF106" s="188"/>
      <c r="AG106" s="188"/>
      <c r="AH106" s="133"/>
      <c r="AI106" s="133"/>
      <c r="AJ106" s="110"/>
      <c r="AK106" s="119"/>
      <c r="AL106" s="119"/>
      <c r="AM106" s="120"/>
      <c r="AY106" s="65"/>
      <c r="AZ106" s="65"/>
    </row>
    <row r="107" spans="2:52" ht="15" x14ac:dyDescent="0.25">
      <c r="B107" s="121"/>
      <c r="C107" s="173"/>
      <c r="D107" s="173"/>
      <c r="E107" s="173"/>
      <c r="F107" s="173"/>
      <c r="G107" s="102"/>
      <c r="H107" s="101"/>
      <c r="I107" s="67"/>
      <c r="J107" s="166"/>
      <c r="K107" s="65"/>
      <c r="L107" s="65"/>
      <c r="N107" s="65"/>
      <c r="O107" s="186"/>
      <c r="P107" s="186"/>
      <c r="Q107" s="197"/>
      <c r="R107" s="186"/>
      <c r="S107" s="186"/>
      <c r="T107" s="186"/>
      <c r="U107" s="186"/>
      <c r="V107" s="186"/>
      <c r="W107" s="186"/>
      <c r="X107" s="186"/>
      <c r="Z107" s="188"/>
      <c r="AA107" s="188"/>
      <c r="AB107" s="188"/>
      <c r="AC107" s="188"/>
      <c r="AD107" s="188"/>
      <c r="AE107" s="188"/>
      <c r="AF107" s="188"/>
      <c r="AG107" s="188"/>
      <c r="AH107" s="133"/>
      <c r="AI107" s="133"/>
      <c r="AJ107" s="110"/>
      <c r="AK107" s="119"/>
      <c r="AL107" s="119"/>
      <c r="AM107" s="120"/>
      <c r="AY107" s="65"/>
      <c r="AZ107" s="65"/>
    </row>
    <row r="108" spans="2:52" ht="15" x14ac:dyDescent="0.25">
      <c r="B108" s="121"/>
      <c r="C108" s="173"/>
      <c r="D108" s="173"/>
      <c r="E108" s="173"/>
      <c r="F108" s="173"/>
      <c r="G108" s="102"/>
      <c r="H108" s="101"/>
      <c r="I108" s="67"/>
      <c r="K108" s="65"/>
      <c r="L108" s="65"/>
      <c r="N108" s="65"/>
      <c r="O108" s="186"/>
      <c r="P108" s="186"/>
      <c r="Q108" s="197"/>
      <c r="R108" s="186"/>
      <c r="S108" s="186"/>
      <c r="T108" s="186"/>
      <c r="U108" s="186"/>
      <c r="V108" s="186"/>
      <c r="W108" s="186"/>
      <c r="X108" s="186"/>
      <c r="Z108" s="188"/>
      <c r="AA108" s="188"/>
      <c r="AB108" s="188"/>
      <c r="AC108" s="188"/>
      <c r="AD108" s="188"/>
      <c r="AE108" s="188"/>
      <c r="AF108" s="188"/>
      <c r="AG108" s="188"/>
      <c r="AH108" s="133"/>
      <c r="AI108" s="133"/>
      <c r="AJ108" s="110"/>
      <c r="AK108" s="119"/>
      <c r="AL108" s="119"/>
      <c r="AM108" s="120"/>
      <c r="AY108" s="65"/>
      <c r="AZ108" s="65"/>
    </row>
    <row r="109" spans="2:52" ht="15" x14ac:dyDescent="0.25">
      <c r="B109" s="121"/>
      <c r="C109" s="173"/>
      <c r="D109" s="173"/>
      <c r="E109" s="173"/>
      <c r="F109" s="173"/>
      <c r="G109" s="102"/>
      <c r="H109" s="101"/>
      <c r="I109" s="67"/>
      <c r="K109" s="65"/>
      <c r="L109" s="65"/>
      <c r="N109" s="65"/>
      <c r="O109" s="186"/>
      <c r="P109" s="186"/>
      <c r="Q109" s="197"/>
      <c r="R109" s="186"/>
      <c r="S109" s="186"/>
      <c r="T109" s="186"/>
      <c r="U109" s="186"/>
      <c r="V109" s="186"/>
      <c r="W109" s="186"/>
      <c r="X109" s="186"/>
      <c r="Z109" s="188"/>
      <c r="AA109" s="188"/>
      <c r="AB109" s="188"/>
      <c r="AC109" s="188"/>
      <c r="AD109" s="188"/>
      <c r="AE109" s="188"/>
      <c r="AF109" s="188"/>
      <c r="AG109" s="188"/>
      <c r="AH109" s="133"/>
      <c r="AI109" s="133"/>
      <c r="AJ109" s="110"/>
      <c r="AK109" s="119"/>
      <c r="AL109" s="119"/>
      <c r="AM109" s="120"/>
      <c r="AY109" s="65"/>
      <c r="AZ109" s="65"/>
    </row>
    <row r="110" spans="2:52" ht="15" x14ac:dyDescent="0.25">
      <c r="B110" s="121"/>
      <c r="C110" s="173"/>
      <c r="D110" s="173"/>
      <c r="E110" s="173"/>
      <c r="F110" s="173"/>
      <c r="G110" s="102"/>
      <c r="H110" s="101"/>
      <c r="I110" s="67"/>
      <c r="K110" s="65"/>
      <c r="L110" s="65"/>
      <c r="N110" s="65"/>
      <c r="O110" s="186"/>
      <c r="P110" s="186"/>
      <c r="Q110" s="197"/>
      <c r="R110" s="186"/>
      <c r="S110" s="186"/>
      <c r="T110" s="186"/>
      <c r="U110" s="186"/>
      <c r="V110" s="186"/>
      <c r="W110" s="186"/>
      <c r="X110" s="186"/>
      <c r="Z110" s="188"/>
      <c r="AA110" s="188"/>
      <c r="AB110" s="188"/>
      <c r="AC110" s="188"/>
      <c r="AD110" s="188"/>
      <c r="AE110" s="188"/>
      <c r="AF110" s="188"/>
      <c r="AG110" s="188"/>
      <c r="AH110" s="133"/>
      <c r="AI110" s="133"/>
      <c r="AJ110" s="110"/>
      <c r="AK110" s="119"/>
      <c r="AL110" s="119"/>
      <c r="AM110" s="120"/>
      <c r="AY110" s="65"/>
      <c r="AZ110" s="65"/>
    </row>
    <row r="111" spans="2:52" ht="15" x14ac:dyDescent="0.25">
      <c r="B111" s="121"/>
      <c r="C111" s="173"/>
      <c r="D111" s="173"/>
      <c r="E111" s="173"/>
      <c r="F111" s="173"/>
      <c r="G111" s="102"/>
      <c r="H111" s="101"/>
      <c r="I111" s="67"/>
      <c r="K111" s="65"/>
      <c r="L111" s="65"/>
      <c r="N111" s="65"/>
      <c r="O111" s="186"/>
      <c r="P111" s="186"/>
      <c r="Q111" s="197"/>
      <c r="R111" s="186"/>
      <c r="S111" s="186"/>
      <c r="T111" s="186"/>
      <c r="U111" s="186"/>
      <c r="V111" s="186"/>
      <c r="W111" s="186"/>
      <c r="X111" s="186"/>
      <c r="Z111" s="188"/>
      <c r="AA111" s="188"/>
      <c r="AB111" s="188"/>
      <c r="AC111" s="188"/>
      <c r="AD111" s="188"/>
      <c r="AE111" s="188"/>
      <c r="AF111" s="188"/>
      <c r="AG111" s="188"/>
      <c r="AH111" s="133"/>
      <c r="AI111" s="133"/>
      <c r="AJ111" s="110"/>
      <c r="AK111" s="119"/>
      <c r="AL111" s="119"/>
      <c r="AM111" s="120"/>
      <c r="AY111" s="65"/>
      <c r="AZ111" s="65"/>
    </row>
    <row r="112" spans="2:52" ht="15" x14ac:dyDescent="0.25">
      <c r="B112" s="142"/>
      <c r="C112" s="161"/>
      <c r="D112" s="161"/>
      <c r="E112" s="161"/>
      <c r="F112" s="161"/>
      <c r="G112" s="138"/>
      <c r="H112" s="143"/>
      <c r="I112" s="139"/>
      <c r="K112" s="65"/>
      <c r="L112" s="65"/>
      <c r="N112" s="65"/>
      <c r="O112" s="186"/>
      <c r="P112" s="186"/>
      <c r="Q112" s="197"/>
      <c r="R112" s="186"/>
      <c r="S112" s="186"/>
      <c r="T112" s="186"/>
      <c r="U112" s="186"/>
      <c r="V112" s="186"/>
      <c r="W112" s="186"/>
      <c r="X112" s="186"/>
      <c r="Z112" s="109"/>
      <c r="AA112" s="109"/>
      <c r="AB112" s="130"/>
      <c r="AC112" s="131"/>
      <c r="AD112" s="129"/>
      <c r="AE112" s="132"/>
      <c r="AF112" s="129"/>
      <c r="AG112" s="132"/>
      <c r="AH112" s="133"/>
      <c r="AI112" s="133"/>
      <c r="AJ112" s="110"/>
      <c r="AK112" s="119"/>
      <c r="AL112" s="119"/>
      <c r="AM112" s="120"/>
      <c r="AY112" s="65"/>
      <c r="AZ112" s="65"/>
    </row>
    <row r="113" spans="1:54" ht="15" x14ac:dyDescent="0.25">
      <c r="A113" s="101"/>
      <c r="B113" s="104"/>
      <c r="C113" s="113"/>
      <c r="D113" s="112"/>
      <c r="E113" s="112"/>
      <c r="F113" s="112"/>
      <c r="G113" s="60"/>
      <c r="H113" s="60"/>
      <c r="I113" s="102"/>
      <c r="J113" s="103"/>
      <c r="K113" s="51"/>
      <c r="L113" s="103"/>
      <c r="M113" s="103"/>
      <c r="N113" s="103"/>
      <c r="O113" s="196"/>
      <c r="P113" s="196"/>
      <c r="Q113" s="186"/>
      <c r="R113" s="186"/>
      <c r="S113" s="186"/>
      <c r="T113" s="186"/>
      <c r="U113" s="186"/>
      <c r="V113" s="186"/>
      <c r="W113" s="186"/>
      <c r="X113" s="186"/>
      <c r="Z113" s="188"/>
      <c r="AA113" s="188"/>
      <c r="AB113" s="188"/>
      <c r="AC113" s="188"/>
      <c r="AD113" s="188"/>
      <c r="AE113" s="188"/>
      <c r="AF113" s="188"/>
      <c r="AG113" s="132"/>
      <c r="AH113" s="133"/>
      <c r="AI113" s="133"/>
      <c r="AJ113" s="110"/>
      <c r="AK113" s="119"/>
      <c r="AL113" s="119"/>
      <c r="AM113" s="120"/>
      <c r="AY113" s="65"/>
      <c r="AZ113" s="65"/>
    </row>
    <row r="114" spans="1:54" ht="15" customHeight="1" x14ac:dyDescent="0.25">
      <c r="A114" s="104"/>
      <c r="B114" s="104"/>
      <c r="C114" s="58" t="str">
        <f>IF(O79=1, "Maximum Hydraulic Head, Hmax =","")</f>
        <v>Maximum Hydraulic Head, Hmax =</v>
      </c>
      <c r="D114" s="60">
        <f>IF(O79=1,D63-D62-(D121/24),"")</f>
        <v>0</v>
      </c>
      <c r="E114" s="57" t="str">
        <f>IF(O79=1, "ft","")</f>
        <v>ft</v>
      </c>
      <c r="F114" s="112"/>
      <c r="G114" s="60"/>
      <c r="H114" s="60"/>
      <c r="I114" s="102"/>
      <c r="J114" s="102"/>
      <c r="K114" s="65" t="str">
        <f>IF(O79=1, "Hmax is the dewatering depth measured from the skimmer orifice invert to top of the dewatering zone","")</f>
        <v>Hmax is the dewatering depth measured from the skimmer orifice invert to top of the dewatering zone</v>
      </c>
      <c r="L114" s="65"/>
      <c r="M114" s="65"/>
      <c r="N114" s="65"/>
      <c r="O114" s="186"/>
      <c r="P114" s="186"/>
      <c r="Q114" s="186"/>
      <c r="R114" s="186"/>
      <c r="S114" s="186"/>
      <c r="T114" s="186"/>
      <c r="U114" s="186"/>
      <c r="V114" s="186"/>
      <c r="W114" s="186"/>
      <c r="X114" s="186"/>
      <c r="Z114" s="188"/>
      <c r="AA114" s="188"/>
      <c r="AB114" s="188"/>
      <c r="AC114" s="188"/>
      <c r="AD114" s="188"/>
      <c r="AE114" s="188"/>
      <c r="AF114" s="188"/>
      <c r="AG114" s="132"/>
      <c r="AH114" s="133"/>
      <c r="AI114" s="133"/>
      <c r="AJ114" s="110"/>
      <c r="AK114" s="119"/>
      <c r="AL114" s="119"/>
      <c r="AM114" s="120"/>
      <c r="AY114" s="65"/>
      <c r="AZ114" s="65"/>
    </row>
    <row r="115" spans="1:54" ht="15" customHeight="1" x14ac:dyDescent="0.25">
      <c r="A115" s="173"/>
      <c r="B115" s="104"/>
      <c r="C115" s="58" t="str">
        <f>IF(O79=1, "Orifice Coefficient, C =","")</f>
        <v>Orifice Coefficient, C =</v>
      </c>
      <c r="D115" s="60">
        <f>IF(O79=1,0.6,"")</f>
        <v>0.6</v>
      </c>
      <c r="E115" s="57"/>
      <c r="F115" s="112"/>
      <c r="G115" s="60"/>
      <c r="H115" s="60"/>
      <c r="I115" s="102"/>
      <c r="J115" s="102"/>
      <c r="K115" s="65" t="str">
        <f>IF(O79=1, "Orifice equation discharge coefficient, Corifice = 0.6 is typical (range 0.59-0.62)","")</f>
        <v>Orifice equation discharge coefficient, Corifice = 0.6 is typical (range 0.59-0.62)</v>
      </c>
      <c r="L115" s="65"/>
      <c r="M115" s="65"/>
      <c r="N115" s="65"/>
      <c r="O115" s="186"/>
      <c r="P115" s="186"/>
      <c r="Q115" s="186"/>
      <c r="R115" s="186"/>
      <c r="S115" s="186"/>
      <c r="T115" s="186"/>
      <c r="U115" s="186"/>
      <c r="V115" s="186"/>
      <c r="W115" s="186"/>
      <c r="X115" s="186"/>
      <c r="Z115" s="188"/>
      <c r="AA115" s="188"/>
      <c r="AB115" s="188"/>
      <c r="AC115" s="188"/>
      <c r="AD115" s="188"/>
      <c r="AE115" s="188"/>
      <c r="AF115" s="188"/>
      <c r="AG115" s="132"/>
      <c r="AH115" s="133"/>
      <c r="AI115" s="133"/>
      <c r="AJ115" s="110"/>
      <c r="AK115" s="119"/>
      <c r="AL115" s="119"/>
      <c r="AM115" s="120"/>
      <c r="AY115" s="65"/>
      <c r="AZ115" s="65"/>
    </row>
    <row r="116" spans="1:54" ht="15" customHeight="1" x14ac:dyDescent="0.25">
      <c r="A116" s="173"/>
      <c r="B116" s="104"/>
      <c r="C116" s="58" t="str">
        <f>IF(O79=1, "Target (Minimum) Draw-down Time, Td-min =","")</f>
        <v>Target (Minimum) Draw-down Time, Td-min =</v>
      </c>
      <c r="D116" s="60">
        <f>IF(O79=1,48,"")</f>
        <v>48</v>
      </c>
      <c r="E116" s="57" t="str">
        <f>IF(O79=1, "hr","")</f>
        <v>hr</v>
      </c>
      <c r="F116" s="224"/>
      <c r="G116" s="60"/>
      <c r="H116" s="60"/>
      <c r="I116" s="102"/>
      <c r="J116" s="101"/>
      <c r="K116" s="65" t="str">
        <f>IF(O79=1, "Minimum drawdown time specified by CGP and RLD","")</f>
        <v>Minimum drawdown time specified by CGP and RLD</v>
      </c>
      <c r="L116" s="65"/>
      <c r="M116" s="65"/>
      <c r="N116" s="65"/>
      <c r="O116" s="186"/>
      <c r="P116" s="186"/>
      <c r="Q116" s="186"/>
      <c r="R116" s="186"/>
      <c r="S116" s="186"/>
      <c r="T116" s="186"/>
      <c r="U116" s="186"/>
      <c r="V116" s="186"/>
      <c r="W116" s="186"/>
      <c r="X116" s="186"/>
      <c r="Z116" s="188"/>
      <c r="AA116" s="188"/>
      <c r="AB116" s="188"/>
      <c r="AC116" s="188"/>
      <c r="AD116" s="188"/>
      <c r="AE116" s="188"/>
      <c r="AF116" s="188"/>
      <c r="AG116" s="132"/>
      <c r="AH116" s="133"/>
      <c r="AI116" s="133"/>
      <c r="AJ116" s="110"/>
      <c r="AK116" s="119"/>
      <c r="AL116" s="119"/>
      <c r="AM116" s="120"/>
      <c r="AY116" s="65"/>
      <c r="AZ116" s="65"/>
      <c r="BA116" s="69"/>
      <c r="BB116" s="53"/>
    </row>
    <row r="117" spans="1:54" ht="15" customHeight="1" x14ac:dyDescent="0.25">
      <c r="A117" s="173"/>
      <c r="B117" s="104"/>
      <c r="C117" s="63" t="str">
        <f>IF(O79=1, "Target Average Discharge, Qavg =","")</f>
        <v>Target Average Discharge, Qavg =</v>
      </c>
      <c r="D117" s="60" t="e">
        <f>IF(O79=1,IF(D67="","",(D67/D116)/3600),"")</f>
        <v>#N/A</v>
      </c>
      <c r="E117" s="65" t="str">
        <f>IF(O79=1, "cfs","")</f>
        <v>cfs</v>
      </c>
      <c r="F117" s="65"/>
      <c r="I117" s="173"/>
      <c r="J117" s="102"/>
      <c r="K117" s="65" t="str">
        <f>IF(O79=1, "Qavg = Dewatering Volume/Td-min","")</f>
        <v>Qavg = Dewatering Volume/Td-min</v>
      </c>
      <c r="L117" s="65"/>
      <c r="M117" s="65"/>
      <c r="N117" s="65"/>
      <c r="O117" s="185"/>
      <c r="P117" s="185"/>
      <c r="Q117" s="185"/>
      <c r="R117" s="185"/>
      <c r="S117" s="185"/>
      <c r="T117" s="185"/>
      <c r="U117" s="185"/>
      <c r="Z117" s="188"/>
      <c r="AA117" s="188"/>
      <c r="AB117" s="188"/>
      <c r="AC117" s="188"/>
      <c r="AD117" s="188"/>
      <c r="AE117" s="188"/>
      <c r="AF117" s="188"/>
      <c r="AG117" s="132"/>
      <c r="AH117" s="133"/>
      <c r="AI117" s="133"/>
      <c r="AJ117" s="110"/>
      <c r="AK117" s="119"/>
      <c r="AL117" s="119"/>
      <c r="AM117" s="120"/>
      <c r="AY117" s="65"/>
      <c r="AZ117" s="65"/>
    </row>
    <row r="118" spans="1:54" ht="15" customHeight="1" x14ac:dyDescent="0.25">
      <c r="A118" s="101"/>
      <c r="B118" s="173"/>
      <c r="C118" s="63" t="str">
        <f>IF(O79=1, "Average Hydraulic Head, Havg =","")</f>
        <v>Average Hydraulic Head, Havg =</v>
      </c>
      <c r="D118" s="60">
        <f>IF(O79=1,IF(D114="","",D114/2),"")</f>
        <v>0</v>
      </c>
      <c r="E118" s="65" t="str">
        <f>IF(O79=1, "ft","")</f>
        <v>ft</v>
      </c>
      <c r="F118" s="65"/>
      <c r="I118" s="102"/>
      <c r="J118" s="102"/>
      <c r="K118" s="65" t="str">
        <f>IF(O79=1, "Havg = Hmax/2","")</f>
        <v>Havg = Hmax/2</v>
      </c>
      <c r="L118" s="65"/>
      <c r="M118" s="65"/>
      <c r="N118" s="65"/>
      <c r="O118" s="185"/>
      <c r="P118" s="185"/>
      <c r="Q118" s="185"/>
      <c r="R118" s="185"/>
      <c r="S118" s="185"/>
      <c r="T118" s="185"/>
      <c r="U118" s="185"/>
      <c r="V118" s="185"/>
      <c r="W118" s="185"/>
      <c r="X118" s="185"/>
      <c r="Z118" s="188"/>
      <c r="AA118" s="188"/>
      <c r="AB118" s="188"/>
      <c r="AC118" s="188"/>
      <c r="AD118" s="188"/>
      <c r="AE118" s="188"/>
      <c r="AF118" s="188"/>
      <c r="AG118" s="132"/>
      <c r="AH118" s="133"/>
      <c r="AI118" s="133"/>
      <c r="AJ118" s="110"/>
      <c r="AK118" s="119"/>
      <c r="AL118" s="119"/>
      <c r="AM118" s="120"/>
      <c r="AY118" s="65"/>
      <c r="AZ118" s="65"/>
    </row>
    <row r="119" spans="1:54" ht="15" customHeight="1" x14ac:dyDescent="0.25">
      <c r="A119" s="173"/>
      <c r="B119" s="173"/>
      <c r="C119" s="63" t="str">
        <f>IF(O79=1, "Estimated Orifice Area, Aorifice =","")</f>
        <v>Estimated Orifice Area, Aorifice =</v>
      </c>
      <c r="D119" s="60" t="e">
        <f>IF(O79=1,IF(G119="","",G119*144),"")</f>
        <v>#N/A</v>
      </c>
      <c r="E119" s="158" t="str">
        <f>IF(O79=1, "in2","")</f>
        <v>in2</v>
      </c>
      <c r="F119" s="1" t="str">
        <f>IF(O79=1, "=","")</f>
        <v>=</v>
      </c>
      <c r="G119" s="60" t="e">
        <f>IF(O79=1,IF(OR(D118="",D117=""),"",D117/(D115*(2*32.2*D118)^0.5)),"")</f>
        <v>#N/A</v>
      </c>
      <c r="H119" s="65" t="str">
        <f>IF(O79=1, "ft2","")</f>
        <v>ft2</v>
      </c>
      <c r="I119" s="102"/>
      <c r="J119" s="102"/>
      <c r="K119" s="65" t="str">
        <f>IF(O79=1, "Orifice Area, Aorifice = Qavg/[C(2*g*Havg)0.5]","")</f>
        <v>Orifice Area, Aorifice = Qavg/[C(2*g*Havg)0.5]</v>
      </c>
      <c r="L119" s="65"/>
      <c r="M119" s="65"/>
      <c r="N119" s="65"/>
      <c r="O119" s="185"/>
      <c r="P119" s="185"/>
      <c r="Q119" s="185"/>
      <c r="R119" s="185"/>
      <c r="S119" s="185"/>
      <c r="T119" s="185"/>
      <c r="U119" s="185"/>
      <c r="V119" s="185"/>
      <c r="W119" s="185"/>
      <c r="X119" s="185"/>
      <c r="Z119" s="188"/>
      <c r="AA119" s="188"/>
      <c r="AB119" s="188"/>
      <c r="AC119" s="188"/>
      <c r="AD119" s="188"/>
      <c r="AE119" s="188"/>
      <c r="AF119" s="188"/>
      <c r="AG119" s="132"/>
      <c r="AH119" s="133"/>
      <c r="AI119" s="133"/>
      <c r="AJ119" s="110"/>
      <c r="AK119" s="119"/>
      <c r="AL119" s="119"/>
      <c r="AM119" s="120"/>
      <c r="AY119" s="65"/>
      <c r="AZ119" s="65"/>
    </row>
    <row r="120" spans="1:54" ht="15" customHeight="1" x14ac:dyDescent="0.25">
      <c r="A120" s="104"/>
      <c r="B120" s="173"/>
      <c r="C120" s="63" t="str">
        <f>IF(O79=1, "Estimated Orifice Diameter, Dorifice =","")</f>
        <v>Estimated Orifice Diameter, Dorifice =</v>
      </c>
      <c r="D120" s="60" t="e">
        <f>IF(O79=1,IF(D119="","",(4*D119/3.1415)^0.5),"")</f>
        <v>#N/A</v>
      </c>
      <c r="E120" s="158" t="str">
        <f>IF(O79=1, "in","")</f>
        <v>in</v>
      </c>
      <c r="F120" s="1" t="str">
        <f>IF(O79=1, "=","")</f>
        <v>=</v>
      </c>
      <c r="G120" s="60" t="e">
        <f>IF(O79=1,IF(G119="","",(4*G119/3.1415)^0.5),"")</f>
        <v>#N/A</v>
      </c>
      <c r="H120" s="65" t="str">
        <f>IF(O79=1, "ft","")</f>
        <v>ft</v>
      </c>
      <c r="I120" s="254" t="str">
        <f>IF(O79=1,IF(D121="","",IF(D121&gt;D114*12,"NOT MET","OKAY")),"")</f>
        <v>OKAY</v>
      </c>
      <c r="J120" s="102"/>
      <c r="K120" s="65"/>
      <c r="L120" s="65"/>
      <c r="M120" s="65"/>
      <c r="N120" s="65"/>
      <c r="O120" s="185"/>
      <c r="P120" s="185"/>
      <c r="Q120" s="185"/>
      <c r="R120" s="185"/>
      <c r="S120" s="185"/>
      <c r="T120" s="185"/>
      <c r="U120" s="185"/>
      <c r="V120" s="185"/>
      <c r="W120" s="185"/>
      <c r="X120" s="185"/>
      <c r="Z120" s="188"/>
      <c r="AA120" s="188"/>
      <c r="AB120" s="188"/>
      <c r="AC120" s="188"/>
      <c r="AD120" s="188"/>
      <c r="AE120" s="188"/>
      <c r="AF120" s="188"/>
      <c r="AG120" s="132"/>
      <c r="AH120" s="133"/>
      <c r="AI120" s="133"/>
      <c r="AJ120" s="110"/>
      <c r="AK120" s="119"/>
      <c r="AL120" s="119"/>
      <c r="AM120" s="120"/>
      <c r="AY120" s="65"/>
      <c r="AZ120" s="65"/>
    </row>
    <row r="121" spans="1:54" ht="15" customHeight="1" x14ac:dyDescent="0.25">
      <c r="A121" s="173"/>
      <c r="B121" s="101"/>
      <c r="C121" s="63" t="str">
        <f>IF(O79=1, "Design Orifice Diameter, Dorifice =","")</f>
        <v>Design Orifice Diameter, Dorifice =</v>
      </c>
      <c r="D121" s="226">
        <v>0</v>
      </c>
      <c r="E121" s="158" t="str">
        <f>IF(O79=1, "in","")</f>
        <v>in</v>
      </c>
      <c r="F121" s="1" t="str">
        <f>IF(O79=1, "=","")</f>
        <v>=</v>
      </c>
      <c r="G121" s="60">
        <f>IF(O79=1,IF(D121="","",D121/12),"")</f>
        <v>0</v>
      </c>
      <c r="H121" s="65" t="str">
        <f>IF(O79=1, "ft","")</f>
        <v>ft</v>
      </c>
      <c r="I121" s="254"/>
      <c r="J121" s="101"/>
      <c r="K121" s="65" t="str">
        <f>IF(O79=1, "Enter a design orifice diameter using the estimated diameter as a guide, but orifice diameter cannot exceed maximum head","")</f>
        <v>Enter a design orifice diameter using the estimated diameter as a guide, but orifice diameter cannot exceed maximum head</v>
      </c>
      <c r="L121" s="65"/>
      <c r="O121" s="185"/>
      <c r="P121" s="185"/>
      <c r="Q121" s="185"/>
      <c r="R121" s="185"/>
      <c r="S121" s="185"/>
      <c r="T121" s="185"/>
      <c r="U121" s="185"/>
      <c r="V121" s="185"/>
      <c r="W121" s="185"/>
      <c r="X121" s="185"/>
      <c r="Z121" s="188"/>
      <c r="AA121" s="188"/>
      <c r="AB121" s="188"/>
      <c r="AC121" s="188"/>
      <c r="AD121" s="188"/>
      <c r="AE121" s="188"/>
      <c r="AF121" s="188"/>
      <c r="AG121" s="132"/>
      <c r="AH121" s="133"/>
      <c r="AI121" s="133"/>
      <c r="AJ121" s="110"/>
      <c r="AK121" s="119"/>
      <c r="AL121" s="119"/>
      <c r="AM121" s="120"/>
      <c r="AY121" s="65"/>
      <c r="AZ121" s="65"/>
    </row>
    <row r="122" spans="1:54" ht="15" customHeight="1" x14ac:dyDescent="0.25">
      <c r="A122" s="104"/>
      <c r="B122" s="173"/>
      <c r="C122" s="63" t="str">
        <f>IF(O79=1, "Design Orifice Area, Aorifice =","")</f>
        <v>Design Orifice Area, Aorifice =</v>
      </c>
      <c r="D122" s="60">
        <f>IF(O79=1,IF(D121="","",3.1215*D121^2/4),"")</f>
        <v>0</v>
      </c>
      <c r="E122" s="158" t="str">
        <f>IF(O79=1, "in2","")</f>
        <v>in2</v>
      </c>
      <c r="F122" s="1" t="str">
        <f>IF(O79=1, "=","")</f>
        <v>=</v>
      </c>
      <c r="G122" s="60">
        <f>IF(O79=1,IF(D122="","",D122/144),"")</f>
        <v>0</v>
      </c>
      <c r="H122" s="65" t="str">
        <f>IF(O79=1,"ft2","")</f>
        <v>ft2</v>
      </c>
      <c r="I122" s="173"/>
      <c r="J122" s="102"/>
      <c r="K122" s="65" t="str">
        <f>IF(O79=1, "Oftentimes the diameter can be slightly increased or decreased to meet a standard dimension, provided that it meets the following requirement","")</f>
        <v>Oftentimes the diameter can be slightly increased or decreased to meet a standard dimension, provided that it meets the following requirement</v>
      </c>
      <c r="M122" s="65"/>
      <c r="N122" s="65"/>
      <c r="O122" s="185"/>
      <c r="P122" s="185"/>
      <c r="Q122" s="185"/>
      <c r="R122" s="185"/>
      <c r="S122" s="185"/>
      <c r="T122" s="185"/>
      <c r="U122" s="185"/>
      <c r="V122" s="185"/>
      <c r="W122" s="185"/>
      <c r="X122" s="185"/>
      <c r="Z122" s="188"/>
      <c r="AA122" s="188"/>
      <c r="AB122" s="188"/>
      <c r="AC122" s="188"/>
      <c r="AD122" s="188"/>
      <c r="AE122" s="188"/>
      <c r="AF122" s="188"/>
      <c r="AG122" s="132"/>
      <c r="AH122" s="133"/>
      <c r="AI122" s="133"/>
      <c r="AJ122" s="110"/>
      <c r="AK122" s="119"/>
      <c r="AL122" s="119"/>
      <c r="AM122" s="120"/>
    </row>
    <row r="123" spans="1:54" ht="15" customHeight="1" x14ac:dyDescent="0.25">
      <c r="A123" s="101"/>
      <c r="B123" s="104"/>
      <c r="C123" s="58" t="str">
        <f>IF(O79=1, "Time to Completely Drain Dewatering Volume, Td =","")</f>
        <v>Time to Completely Drain Dewatering Volume, Td =</v>
      </c>
      <c r="D123" s="60" t="e">
        <f>IF(O79=1,(D67/(D122*(D115*(2*32.2*D118)^0.5)))*(144/3600),"")</f>
        <v>#N/A</v>
      </c>
      <c r="E123" s="57" t="str">
        <f>IF(O79=1, "hr","")</f>
        <v>hr</v>
      </c>
      <c r="F123" s="159"/>
      <c r="G123" s="160" t="str">
        <f>IF(O79=1, "must be &gt; 48 hrs","")</f>
        <v>must be &gt; 48 hrs</v>
      </c>
      <c r="H123" s="60" t="e">
        <f>IF(O79=1,IF(D123="","",IF(D123&lt;48,"NOT MET","OKAY")),"")</f>
        <v>#N/A</v>
      </c>
      <c r="I123" s="182"/>
      <c r="J123" s="101"/>
      <c r="K123" s="172" t="str">
        <f>IF(O79=1, "Requirement:  The dewatering drawdown time (Td) must be at least 48 hrs and less than 7 days for a sediment settling pond","")</f>
        <v>Requirement:  The dewatering drawdown time (Td) must be at least 48 hrs and less than 7 days for a sediment settling pond</v>
      </c>
      <c r="L123" s="172"/>
      <c r="M123" s="65"/>
      <c r="N123" s="65"/>
      <c r="O123" s="185"/>
      <c r="P123" s="185"/>
      <c r="Q123" s="185"/>
      <c r="R123" s="185"/>
      <c r="S123" s="185"/>
      <c r="T123" s="185"/>
      <c r="U123" s="185"/>
      <c r="V123" s="185"/>
      <c r="W123" s="185"/>
      <c r="X123" s="185"/>
      <c r="Z123" s="188"/>
      <c r="AA123" s="188"/>
      <c r="AB123" s="188"/>
      <c r="AC123" s="188"/>
      <c r="AD123" s="188"/>
      <c r="AE123" s="188"/>
      <c r="AF123" s="188"/>
      <c r="AG123" s="132"/>
      <c r="AH123" s="133"/>
      <c r="AI123" s="133"/>
      <c r="AJ123" s="110"/>
      <c r="AK123" s="119"/>
      <c r="AL123" s="119"/>
      <c r="AM123" s="120"/>
    </row>
    <row r="124" spans="1:54" ht="15" customHeight="1" x14ac:dyDescent="0.25">
      <c r="A124" s="104"/>
      <c r="B124" s="173"/>
      <c r="C124" s="58"/>
      <c r="D124" s="60"/>
      <c r="E124" s="65"/>
      <c r="F124" s="57"/>
      <c r="G124" s="160" t="str">
        <f>IF(O79=1, "should be &lt; 168 hrs","")</f>
        <v>should be &lt; 168 hrs</v>
      </c>
      <c r="H124" s="60" t="e">
        <f>IF(O79=1,IF(D123="","",IF(D123&gt;168,"NOT MET","OKAY")),"")</f>
        <v>#N/A</v>
      </c>
      <c r="I124" s="101"/>
      <c r="J124" s="101"/>
      <c r="K124" s="172"/>
      <c r="L124" s="172"/>
      <c r="M124" s="65"/>
      <c r="N124" s="65"/>
      <c r="O124" s="185"/>
      <c r="P124" s="185"/>
      <c r="Q124" s="185"/>
      <c r="R124" s="185"/>
      <c r="S124" s="185"/>
      <c r="T124" s="185"/>
      <c r="U124" s="185"/>
      <c r="V124" s="185"/>
      <c r="W124" s="185"/>
      <c r="X124" s="185"/>
      <c r="Z124" s="188"/>
      <c r="AA124" s="188"/>
      <c r="AB124" s="188"/>
      <c r="AC124" s="188"/>
      <c r="AD124" s="188"/>
      <c r="AE124" s="188"/>
      <c r="AF124" s="188"/>
      <c r="AG124" s="132"/>
      <c r="AH124" s="133"/>
      <c r="AI124" s="133"/>
      <c r="AJ124" s="110"/>
      <c r="AK124" s="119"/>
      <c r="AL124" s="119"/>
      <c r="AM124" s="120"/>
    </row>
    <row r="125" spans="1:54" ht="15" customHeight="1" x14ac:dyDescent="0.25">
      <c r="A125" s="104"/>
      <c r="B125" s="182"/>
      <c r="C125" s="58"/>
      <c r="D125" s="60"/>
      <c r="E125" s="57"/>
      <c r="G125" s="58" t="str">
        <f>IF(O79=1, "(7 days)","")</f>
        <v>(7 days)</v>
      </c>
      <c r="I125" s="101"/>
      <c r="J125" s="101"/>
      <c r="K125" s="57"/>
      <c r="L125" s="65"/>
      <c r="M125" s="65"/>
      <c r="N125" s="65"/>
      <c r="O125" s="185"/>
      <c r="P125" s="185"/>
      <c r="Q125" s="185"/>
      <c r="R125" s="185"/>
      <c r="S125" s="185"/>
      <c r="T125" s="185"/>
      <c r="U125" s="185"/>
      <c r="V125" s="185"/>
      <c r="W125" s="185"/>
      <c r="X125" s="185"/>
      <c r="Z125" s="188"/>
      <c r="AA125" s="188"/>
      <c r="AB125" s="188"/>
      <c r="AC125" s="188"/>
      <c r="AD125" s="188"/>
      <c r="AE125" s="188"/>
      <c r="AF125" s="188"/>
      <c r="AG125" s="132"/>
      <c r="AH125" s="133"/>
      <c r="AI125" s="133"/>
      <c r="AJ125" s="110"/>
      <c r="AK125" s="119"/>
      <c r="AL125" s="119"/>
      <c r="AM125" s="120"/>
    </row>
    <row r="126" spans="1:54" ht="15" customHeight="1" x14ac:dyDescent="0.25">
      <c r="A126" s="101"/>
      <c r="B126" s="104"/>
      <c r="C126" s="104"/>
      <c r="D126" s="183"/>
      <c r="E126" s="184"/>
      <c r="F126" s="173"/>
      <c r="G126" s="173"/>
      <c r="H126" s="173"/>
      <c r="I126" s="173"/>
      <c r="J126" s="101"/>
      <c r="L126" s="69"/>
      <c r="M126" s="65"/>
      <c r="N126" s="65"/>
      <c r="O126" s="185"/>
      <c r="P126" s="185"/>
      <c r="Q126" s="185"/>
      <c r="R126" s="185"/>
      <c r="S126" s="185"/>
      <c r="T126" s="185"/>
      <c r="U126" s="185"/>
      <c r="V126" s="185"/>
      <c r="W126" s="185"/>
      <c r="X126" s="185"/>
      <c r="Z126" s="188"/>
      <c r="AA126" s="188"/>
      <c r="AB126" s="188"/>
      <c r="AC126" s="188"/>
      <c r="AD126" s="188"/>
      <c r="AE126" s="188"/>
      <c r="AF126" s="188"/>
      <c r="AG126" s="132"/>
      <c r="AH126" s="133"/>
      <c r="AI126" s="133"/>
      <c r="AJ126" s="110"/>
      <c r="AK126" s="119"/>
      <c r="AL126" s="119"/>
      <c r="AM126" s="120"/>
    </row>
    <row r="127" spans="1:54" ht="3" hidden="1" customHeight="1" x14ac:dyDescent="0.3">
      <c r="B127" s="104"/>
      <c r="C127" s="105"/>
      <c r="D127" s="101"/>
      <c r="E127" s="101"/>
      <c r="F127" s="101"/>
      <c r="G127" s="101"/>
      <c r="H127" s="101"/>
      <c r="I127" s="101"/>
      <c r="L127" s="65"/>
      <c r="M127" s="65"/>
      <c r="N127" s="65"/>
      <c r="O127" s="185"/>
      <c r="P127" s="185"/>
      <c r="Q127" s="185"/>
      <c r="R127" s="185"/>
      <c r="S127" s="185"/>
      <c r="T127" s="185"/>
      <c r="U127" s="185"/>
      <c r="V127" s="185"/>
      <c r="W127" s="185"/>
      <c r="X127" s="185"/>
      <c r="Z127" s="188"/>
      <c r="AA127" s="188"/>
      <c r="AB127" s="188"/>
      <c r="AC127" s="188"/>
      <c r="AD127" s="188"/>
      <c r="AE127" s="188"/>
      <c r="AF127" s="188"/>
      <c r="AG127" s="132"/>
      <c r="AH127" s="133"/>
      <c r="AI127" s="133"/>
      <c r="AJ127" s="110"/>
      <c r="AK127" s="119"/>
      <c r="AL127" s="119"/>
      <c r="AM127" s="120"/>
    </row>
    <row r="128" spans="1:54" ht="3" hidden="1" customHeight="1" x14ac:dyDescent="0.3">
      <c r="A128" s="1"/>
      <c r="L128" s="65"/>
      <c r="M128" s="65"/>
      <c r="N128" s="65"/>
      <c r="O128" s="185"/>
      <c r="P128" s="185"/>
      <c r="Q128" s="185"/>
      <c r="R128" s="185"/>
      <c r="S128" s="185"/>
      <c r="T128" s="185"/>
      <c r="U128" s="185"/>
      <c r="V128" s="185"/>
      <c r="W128" s="185"/>
      <c r="X128" s="185"/>
      <c r="Z128" s="188"/>
      <c r="AA128" s="188"/>
      <c r="AB128" s="188"/>
      <c r="AC128" s="188"/>
      <c r="AD128" s="188"/>
      <c r="AE128" s="188"/>
      <c r="AF128" s="188"/>
      <c r="AG128" s="132"/>
      <c r="AH128" s="133"/>
      <c r="AI128" s="133"/>
      <c r="AJ128" s="110"/>
      <c r="AK128" s="119"/>
      <c r="AL128" s="119"/>
      <c r="AM128" s="120"/>
    </row>
    <row r="129" spans="1:39" ht="3" hidden="1" customHeight="1" x14ac:dyDescent="0.3">
      <c r="A129" s="1"/>
      <c r="L129" s="65"/>
      <c r="M129" s="65"/>
      <c r="N129" s="65"/>
      <c r="O129" s="185"/>
      <c r="P129" s="185"/>
      <c r="Q129" s="185"/>
      <c r="R129" s="185"/>
      <c r="S129" s="185"/>
      <c r="T129" s="185"/>
      <c r="U129" s="185"/>
      <c r="V129" s="185"/>
      <c r="W129" s="185"/>
      <c r="X129" s="185"/>
      <c r="Z129" s="188"/>
      <c r="AA129" s="188"/>
      <c r="AB129" s="188"/>
      <c r="AC129" s="188"/>
      <c r="AD129" s="188"/>
      <c r="AE129" s="188"/>
      <c r="AF129" s="188"/>
      <c r="AG129" s="132"/>
      <c r="AH129" s="133"/>
      <c r="AI129" s="133"/>
      <c r="AJ129" s="110"/>
      <c r="AK129" s="119"/>
      <c r="AL129" s="119"/>
      <c r="AM129" s="120"/>
    </row>
    <row r="130" spans="1:39" ht="3" hidden="1" customHeight="1" x14ac:dyDescent="0.3">
      <c r="A130" s="1"/>
      <c r="L130" s="65"/>
      <c r="O130" s="185"/>
      <c r="P130" s="185"/>
      <c r="Q130" s="185"/>
      <c r="R130" s="185"/>
      <c r="S130" s="185"/>
      <c r="T130" s="185"/>
      <c r="U130" s="185"/>
      <c r="V130" s="185"/>
      <c r="W130" s="185"/>
      <c r="X130" s="185"/>
      <c r="Z130" s="188"/>
      <c r="AA130" s="188"/>
      <c r="AB130" s="188"/>
      <c r="AC130" s="188"/>
      <c r="AD130" s="188"/>
      <c r="AE130" s="188"/>
      <c r="AF130" s="188"/>
      <c r="AG130" s="132"/>
      <c r="AH130" s="133"/>
      <c r="AI130" s="133"/>
      <c r="AJ130" s="110"/>
      <c r="AK130" s="119"/>
      <c r="AL130" s="119"/>
      <c r="AM130" s="120"/>
    </row>
    <row r="131" spans="1:39" ht="3" hidden="1" customHeight="1" x14ac:dyDescent="0.3">
      <c r="A131" s="1"/>
      <c r="O131" s="185"/>
      <c r="P131" s="185"/>
      <c r="Q131" s="185"/>
      <c r="R131" s="185"/>
      <c r="S131" s="185"/>
      <c r="T131" s="185"/>
      <c r="U131" s="185"/>
      <c r="V131" s="185"/>
      <c r="W131" s="185"/>
      <c r="X131" s="185"/>
      <c r="Z131" s="188"/>
      <c r="AA131" s="188"/>
      <c r="AB131" s="188"/>
      <c r="AC131" s="188"/>
      <c r="AD131" s="188"/>
      <c r="AE131" s="188"/>
      <c r="AF131" s="188"/>
      <c r="AG131" s="132"/>
      <c r="AH131" s="133"/>
      <c r="AI131" s="133"/>
      <c r="AJ131" s="110"/>
      <c r="AK131" s="119"/>
      <c r="AL131" s="119"/>
      <c r="AM131" s="120"/>
    </row>
    <row r="132" spans="1:39" ht="3" hidden="1" customHeight="1" x14ac:dyDescent="0.3">
      <c r="A132" s="1"/>
      <c r="B132" s="1"/>
      <c r="H132" s="65"/>
      <c r="K132" s="53"/>
      <c r="O132" s="185"/>
      <c r="P132" s="185"/>
      <c r="Q132" s="185"/>
      <c r="R132" s="185"/>
      <c r="S132" s="185"/>
      <c r="T132" s="185"/>
      <c r="U132" s="185"/>
      <c r="V132" s="185"/>
      <c r="W132" s="185"/>
      <c r="X132" s="185"/>
      <c r="Z132" s="188"/>
      <c r="AA132" s="188"/>
      <c r="AB132" s="188"/>
      <c r="AC132" s="188"/>
      <c r="AD132" s="188"/>
      <c r="AE132" s="188"/>
      <c r="AF132" s="188"/>
      <c r="AG132" s="132"/>
      <c r="AH132" s="133"/>
      <c r="AI132" s="133"/>
      <c r="AJ132" s="110"/>
      <c r="AK132" s="119"/>
      <c r="AL132" s="119"/>
      <c r="AM132" s="120"/>
    </row>
    <row r="133" spans="1:39" ht="3" hidden="1" customHeight="1" x14ac:dyDescent="0.3">
      <c r="A133" s="1"/>
      <c r="O133" s="185"/>
      <c r="P133" s="185"/>
      <c r="Q133" s="185"/>
      <c r="R133" s="185"/>
      <c r="S133" s="185"/>
      <c r="T133" s="185"/>
      <c r="U133" s="185"/>
      <c r="V133" s="185"/>
      <c r="W133" s="185"/>
      <c r="X133" s="185"/>
      <c r="Z133" s="188"/>
      <c r="AA133" s="188"/>
      <c r="AB133" s="188"/>
      <c r="AC133" s="188"/>
      <c r="AD133" s="188"/>
      <c r="AE133" s="188"/>
      <c r="AF133" s="188"/>
      <c r="AG133" s="132"/>
      <c r="AH133" s="133"/>
      <c r="AI133" s="133"/>
      <c r="AJ133" s="110"/>
      <c r="AK133" s="119"/>
      <c r="AL133" s="119"/>
      <c r="AM133" s="120"/>
    </row>
    <row r="134" spans="1:39" ht="3" hidden="1" customHeight="1" x14ac:dyDescent="0.3">
      <c r="A134" s="1"/>
      <c r="B134" s="1"/>
      <c r="O134" s="185"/>
      <c r="P134" s="185"/>
      <c r="Q134" s="185"/>
      <c r="R134" s="185"/>
      <c r="S134" s="185"/>
      <c r="T134" s="185"/>
      <c r="U134" s="185"/>
      <c r="V134" s="185"/>
      <c r="W134" s="185"/>
      <c r="X134" s="185"/>
      <c r="Z134" s="188"/>
      <c r="AA134" s="188"/>
      <c r="AB134" s="188"/>
      <c r="AC134" s="188"/>
      <c r="AD134" s="188"/>
      <c r="AE134" s="188"/>
      <c r="AF134" s="188"/>
      <c r="AG134" s="132"/>
      <c r="AH134" s="133"/>
      <c r="AI134" s="133"/>
      <c r="AJ134" s="110"/>
      <c r="AK134" s="119"/>
      <c r="AL134" s="119"/>
      <c r="AM134" s="120"/>
    </row>
    <row r="135" spans="1:39" ht="3" hidden="1" customHeight="1" x14ac:dyDescent="0.3">
      <c r="B135" s="1"/>
      <c r="O135" s="185"/>
      <c r="P135" s="185"/>
      <c r="Q135" s="185"/>
      <c r="R135" s="185"/>
      <c r="S135" s="185"/>
      <c r="T135" s="185"/>
      <c r="U135" s="185"/>
      <c r="V135" s="185"/>
      <c r="W135" s="185"/>
      <c r="X135" s="185"/>
      <c r="Z135" s="188"/>
      <c r="AA135" s="188"/>
      <c r="AB135" s="188"/>
      <c r="AC135" s="188"/>
      <c r="AD135" s="188"/>
      <c r="AE135" s="188"/>
      <c r="AF135" s="188"/>
      <c r="AG135" s="132"/>
      <c r="AH135" s="133"/>
      <c r="AI135" s="133"/>
      <c r="AJ135" s="110"/>
      <c r="AK135" s="119"/>
      <c r="AL135" s="119"/>
      <c r="AM135" s="120"/>
    </row>
    <row r="136" spans="1:39" ht="3" hidden="1" customHeight="1" x14ac:dyDescent="0.3">
      <c r="B136" s="1"/>
      <c r="O136" s="185"/>
      <c r="P136" s="185"/>
      <c r="Q136" s="185"/>
      <c r="R136" s="185"/>
      <c r="S136" s="185"/>
      <c r="T136" s="185"/>
      <c r="U136" s="185"/>
      <c r="V136" s="185"/>
      <c r="W136" s="185"/>
      <c r="X136" s="185"/>
      <c r="Z136" s="109"/>
      <c r="AA136" s="109"/>
      <c r="AB136" s="130"/>
      <c r="AC136" s="131"/>
      <c r="AD136" s="129"/>
      <c r="AE136" s="132"/>
      <c r="AF136" s="129"/>
      <c r="AG136" s="132"/>
      <c r="AH136" s="133"/>
      <c r="AI136" s="133"/>
      <c r="AJ136" s="110"/>
      <c r="AK136" s="119"/>
      <c r="AL136" s="119"/>
      <c r="AM136" s="120"/>
    </row>
    <row r="137" spans="1:39" ht="3" hidden="1" customHeight="1" x14ac:dyDescent="0.3">
      <c r="B137" s="1"/>
      <c r="O137" s="185"/>
      <c r="P137" s="185"/>
      <c r="Q137" s="185"/>
      <c r="R137" s="185"/>
      <c r="S137" s="185"/>
      <c r="T137" s="185"/>
      <c r="U137" s="185"/>
      <c r="V137" s="185"/>
      <c r="W137" s="185"/>
      <c r="X137" s="185"/>
      <c r="Z137" s="109"/>
      <c r="AA137" s="188"/>
      <c r="AB137" s="188"/>
      <c r="AC137" s="188"/>
      <c r="AD137" s="188"/>
      <c r="AE137" s="188"/>
      <c r="AF137" s="188"/>
      <c r="AG137" s="188"/>
      <c r="AH137" s="188"/>
      <c r="AI137" s="133"/>
      <c r="AJ137" s="110"/>
      <c r="AK137" s="119"/>
      <c r="AL137" s="119"/>
      <c r="AM137" s="120"/>
    </row>
    <row r="138" spans="1:39" ht="3" hidden="1" customHeight="1" x14ac:dyDescent="0.3">
      <c r="B138" s="1"/>
      <c r="C138" s="63"/>
      <c r="D138" s="162"/>
      <c r="E138" s="65"/>
      <c r="F138" s="65"/>
      <c r="O138" s="185"/>
      <c r="P138" s="185"/>
      <c r="Q138" s="185"/>
      <c r="R138" s="185"/>
      <c r="S138" s="185"/>
      <c r="T138" s="185"/>
      <c r="U138" s="185"/>
      <c r="V138" s="185"/>
      <c r="W138" s="185"/>
      <c r="X138" s="185"/>
      <c r="Z138" s="109"/>
      <c r="AA138" s="188"/>
      <c r="AB138" s="188"/>
      <c r="AC138" s="188"/>
      <c r="AD138" s="188"/>
      <c r="AE138" s="188"/>
      <c r="AF138" s="188"/>
      <c r="AG138" s="188"/>
      <c r="AH138" s="188"/>
      <c r="AI138" s="133"/>
      <c r="AJ138" s="110"/>
      <c r="AK138" s="119"/>
      <c r="AL138" s="119"/>
      <c r="AM138" s="120"/>
    </row>
    <row r="139" spans="1:39" ht="3" hidden="1" customHeight="1" x14ac:dyDescent="0.3">
      <c r="K139" s="57"/>
      <c r="O139" s="185"/>
      <c r="P139" s="185"/>
      <c r="Q139" s="185"/>
      <c r="R139" s="185"/>
      <c r="S139" s="185"/>
      <c r="T139" s="185"/>
      <c r="U139" s="185"/>
      <c r="V139" s="185"/>
      <c r="W139" s="185"/>
      <c r="X139" s="185"/>
      <c r="Z139" s="109"/>
      <c r="AA139" s="188"/>
      <c r="AB139" s="188"/>
      <c r="AC139" s="188"/>
      <c r="AD139" s="188"/>
      <c r="AE139" s="188"/>
      <c r="AF139" s="188"/>
      <c r="AG139" s="188"/>
      <c r="AH139" s="188"/>
      <c r="AI139" s="133"/>
      <c r="AJ139" s="110"/>
      <c r="AK139" s="119"/>
      <c r="AL139" s="119"/>
      <c r="AM139" s="120"/>
    </row>
    <row r="140" spans="1:39" ht="3" hidden="1" customHeight="1" x14ac:dyDescent="0.3">
      <c r="K140" s="57"/>
      <c r="O140" s="187"/>
      <c r="P140" s="187"/>
      <c r="Q140" s="187"/>
      <c r="R140" s="187"/>
      <c r="S140" s="187"/>
      <c r="T140" s="187"/>
      <c r="U140" s="187"/>
      <c r="Z140" s="109"/>
      <c r="AA140" s="188"/>
      <c r="AB140" s="188"/>
      <c r="AC140" s="188"/>
      <c r="AD140" s="188"/>
      <c r="AE140" s="188"/>
      <c r="AF140" s="188"/>
      <c r="AG140" s="188"/>
      <c r="AH140" s="188"/>
      <c r="AI140" s="133"/>
      <c r="AJ140" s="110"/>
      <c r="AK140" s="119"/>
      <c r="AL140" s="119"/>
      <c r="AM140" s="120"/>
    </row>
    <row r="141" spans="1:39" ht="3" hidden="1" customHeight="1" x14ac:dyDescent="0.3">
      <c r="K141" s="57"/>
      <c r="O141" s="187"/>
      <c r="P141" s="187"/>
      <c r="Q141" s="187"/>
      <c r="R141" s="187"/>
      <c r="S141" s="187"/>
      <c r="T141" s="187"/>
      <c r="U141" s="187"/>
      <c r="Z141" s="109"/>
      <c r="AA141" s="188"/>
      <c r="AB141" s="188"/>
      <c r="AC141" s="188"/>
      <c r="AD141" s="188"/>
      <c r="AE141" s="188"/>
      <c r="AF141" s="188"/>
      <c r="AG141" s="188"/>
      <c r="AH141" s="188"/>
      <c r="AI141" s="133"/>
      <c r="AJ141" s="110"/>
      <c r="AK141" s="119"/>
      <c r="AL141" s="119"/>
      <c r="AM141" s="120"/>
    </row>
    <row r="142" spans="1:39" ht="3" hidden="1" customHeight="1" x14ac:dyDescent="0.3">
      <c r="O142" s="187"/>
      <c r="P142" s="187"/>
      <c r="Q142" s="187"/>
      <c r="R142" s="187"/>
      <c r="S142" s="187"/>
      <c r="T142" s="187"/>
      <c r="U142" s="187"/>
      <c r="Z142" s="109"/>
      <c r="AA142" s="188"/>
      <c r="AB142" s="188"/>
      <c r="AC142" s="188"/>
      <c r="AD142" s="188"/>
      <c r="AE142" s="188"/>
      <c r="AF142" s="188"/>
      <c r="AG142" s="188"/>
      <c r="AH142" s="188"/>
      <c r="AI142" s="133"/>
      <c r="AJ142" s="110"/>
      <c r="AK142" s="119"/>
      <c r="AL142" s="119"/>
      <c r="AM142" s="120"/>
    </row>
    <row r="143" spans="1:39" ht="3" hidden="1" customHeight="1" x14ac:dyDescent="0.3">
      <c r="O143" s="187"/>
      <c r="P143" s="187"/>
      <c r="Q143" s="187"/>
      <c r="R143" s="187"/>
      <c r="S143" s="187"/>
      <c r="T143" s="187"/>
      <c r="U143" s="187"/>
      <c r="Z143" s="109"/>
      <c r="AA143" s="188"/>
      <c r="AB143" s="188"/>
      <c r="AC143" s="188"/>
      <c r="AD143" s="188"/>
      <c r="AE143" s="188"/>
      <c r="AF143" s="188"/>
      <c r="AG143" s="188"/>
      <c r="AH143" s="188"/>
      <c r="AI143" s="133"/>
      <c r="AJ143" s="110"/>
      <c r="AK143" s="119"/>
      <c r="AL143" s="119"/>
      <c r="AM143" s="120"/>
    </row>
    <row r="144" spans="1:39" ht="3" hidden="1" customHeight="1" x14ac:dyDescent="0.3">
      <c r="O144" s="187"/>
      <c r="P144" s="187"/>
      <c r="Q144" s="187"/>
      <c r="R144" s="187"/>
      <c r="S144" s="187"/>
      <c r="T144" s="187"/>
      <c r="U144" s="187"/>
      <c r="Z144" s="109"/>
      <c r="AA144" s="188"/>
      <c r="AB144" s="188"/>
      <c r="AC144" s="188"/>
      <c r="AD144" s="188"/>
      <c r="AE144" s="188"/>
      <c r="AF144" s="188"/>
      <c r="AG144" s="188"/>
      <c r="AH144" s="188"/>
      <c r="AI144" s="133"/>
      <c r="AJ144" s="110"/>
      <c r="AK144" s="119"/>
      <c r="AL144" s="119"/>
      <c r="AM144" s="120"/>
    </row>
    <row r="145" spans="12:39" ht="3" hidden="1" customHeight="1" x14ac:dyDescent="0.3">
      <c r="O145" s="187"/>
      <c r="P145" s="187"/>
      <c r="Q145" s="187"/>
      <c r="R145" s="187"/>
      <c r="S145" s="187"/>
      <c r="T145" s="187"/>
      <c r="U145" s="187"/>
      <c r="Z145" s="109"/>
      <c r="AA145" s="188"/>
      <c r="AB145" s="188"/>
      <c r="AC145" s="188"/>
      <c r="AD145" s="188"/>
      <c r="AE145" s="188"/>
      <c r="AF145" s="188"/>
      <c r="AG145" s="188"/>
      <c r="AH145" s="188"/>
      <c r="AI145" s="133"/>
      <c r="AJ145" s="110"/>
      <c r="AK145" s="119"/>
      <c r="AL145" s="119"/>
      <c r="AM145" s="120"/>
    </row>
    <row r="146" spans="12:39" ht="3" hidden="1" customHeight="1" x14ac:dyDescent="0.3">
      <c r="O146" s="187"/>
      <c r="P146" s="187"/>
      <c r="Q146" s="187"/>
      <c r="R146" s="187"/>
      <c r="S146" s="187"/>
      <c r="T146" s="187"/>
      <c r="U146" s="187"/>
      <c r="Z146" s="109"/>
      <c r="AA146" s="188"/>
      <c r="AB146" s="188"/>
      <c r="AC146" s="188"/>
      <c r="AD146" s="188"/>
      <c r="AE146" s="188"/>
      <c r="AF146" s="188"/>
      <c r="AG146" s="188"/>
      <c r="AH146" s="188"/>
      <c r="AI146" s="133"/>
      <c r="AJ146" s="110"/>
      <c r="AK146" s="119"/>
      <c r="AL146" s="119"/>
      <c r="AM146" s="120"/>
    </row>
    <row r="147" spans="12:39" ht="3" hidden="1" customHeight="1" x14ac:dyDescent="0.3">
      <c r="O147" s="187"/>
      <c r="P147" s="187"/>
      <c r="Q147" s="187"/>
      <c r="R147" s="187"/>
      <c r="S147" s="187"/>
      <c r="T147" s="187"/>
      <c r="U147" s="187"/>
      <c r="Z147" s="109"/>
      <c r="AA147" s="188"/>
      <c r="AB147" s="188"/>
      <c r="AC147" s="188"/>
      <c r="AD147" s="188"/>
      <c r="AE147" s="188"/>
      <c r="AF147" s="188"/>
      <c r="AG147" s="188"/>
      <c r="AH147" s="188"/>
      <c r="AI147" s="133"/>
      <c r="AJ147" s="110"/>
      <c r="AK147" s="119"/>
      <c r="AL147" s="119"/>
      <c r="AM147" s="120"/>
    </row>
    <row r="148" spans="12:39" ht="3" hidden="1" customHeight="1" x14ac:dyDescent="0.3">
      <c r="O148" s="187"/>
      <c r="P148" s="187"/>
      <c r="Q148" s="187"/>
      <c r="R148" s="187"/>
      <c r="S148" s="187"/>
      <c r="T148" s="187"/>
      <c r="U148" s="187"/>
      <c r="Z148" s="109"/>
      <c r="AA148" s="188"/>
      <c r="AB148" s="188"/>
      <c r="AC148" s="188"/>
      <c r="AD148" s="188"/>
      <c r="AE148" s="188"/>
      <c r="AF148" s="188"/>
      <c r="AG148" s="188"/>
      <c r="AH148" s="188"/>
      <c r="AI148" s="133"/>
      <c r="AJ148" s="110"/>
      <c r="AK148" s="119"/>
      <c r="AL148" s="119"/>
      <c r="AM148" s="120"/>
    </row>
    <row r="149" spans="12:39" ht="3" hidden="1" customHeight="1" x14ac:dyDescent="0.3">
      <c r="O149" s="187"/>
      <c r="P149" s="187"/>
      <c r="Q149" s="187"/>
      <c r="R149" s="187"/>
      <c r="S149" s="187"/>
      <c r="T149" s="187"/>
      <c r="U149" s="187"/>
      <c r="Z149" s="109"/>
      <c r="AA149" s="188"/>
      <c r="AB149" s="188"/>
      <c r="AC149" s="188"/>
      <c r="AD149" s="188"/>
      <c r="AE149" s="188"/>
      <c r="AF149" s="188"/>
      <c r="AG149" s="188"/>
      <c r="AH149" s="188"/>
      <c r="AI149" s="133"/>
      <c r="AJ149" s="110"/>
      <c r="AK149" s="119"/>
      <c r="AL149" s="119"/>
      <c r="AM149" s="120"/>
    </row>
    <row r="150" spans="12:39" ht="3" hidden="1" customHeight="1" x14ac:dyDescent="0.3">
      <c r="O150" s="187"/>
      <c r="P150" s="187"/>
      <c r="Q150" s="187"/>
      <c r="R150" s="187"/>
      <c r="S150" s="187"/>
      <c r="T150" s="187"/>
      <c r="U150" s="187"/>
      <c r="Z150" s="109"/>
      <c r="AA150" s="188"/>
      <c r="AB150" s="188"/>
      <c r="AC150" s="188"/>
      <c r="AD150" s="188"/>
      <c r="AE150" s="188"/>
      <c r="AF150" s="188"/>
      <c r="AG150" s="188"/>
      <c r="AH150" s="188"/>
      <c r="AI150" s="133"/>
      <c r="AJ150" s="110"/>
      <c r="AK150" s="119"/>
      <c r="AL150" s="119"/>
      <c r="AM150" s="120"/>
    </row>
    <row r="151" spans="12:39" ht="3" hidden="1" customHeight="1" x14ac:dyDescent="0.3">
      <c r="O151" s="187"/>
      <c r="P151" s="187"/>
      <c r="Q151" s="187"/>
      <c r="R151" s="187"/>
      <c r="S151" s="187"/>
      <c r="T151" s="187"/>
      <c r="U151" s="187"/>
      <c r="Z151" s="109"/>
      <c r="AA151" s="188"/>
      <c r="AB151" s="188"/>
      <c r="AC151" s="188"/>
      <c r="AD151" s="188"/>
      <c r="AE151" s="188"/>
      <c r="AF151" s="188"/>
      <c r="AG151" s="188"/>
      <c r="AH151" s="188"/>
      <c r="AI151" s="133"/>
      <c r="AJ151" s="110"/>
      <c r="AK151" s="119"/>
      <c r="AL151" s="119"/>
      <c r="AM151" s="120"/>
    </row>
    <row r="152" spans="12:39" ht="3" hidden="1" customHeight="1" x14ac:dyDescent="0.3">
      <c r="O152" s="187"/>
      <c r="P152" s="187"/>
      <c r="Q152" s="187"/>
      <c r="R152" s="187"/>
      <c r="S152" s="187"/>
      <c r="T152" s="187"/>
      <c r="U152" s="187"/>
      <c r="AA152" s="188"/>
      <c r="AB152" s="188"/>
      <c r="AC152" s="188"/>
      <c r="AD152" s="188"/>
      <c r="AE152" s="188"/>
      <c r="AF152" s="188"/>
      <c r="AG152" s="188"/>
      <c r="AH152" s="188"/>
      <c r="AI152" s="133"/>
      <c r="AJ152" s="110"/>
      <c r="AK152" s="119"/>
      <c r="AL152" s="119"/>
      <c r="AM152" s="120"/>
    </row>
    <row r="153" spans="12:39" ht="3" hidden="1" customHeight="1" x14ac:dyDescent="0.3">
      <c r="O153" s="187"/>
      <c r="P153" s="187"/>
      <c r="Q153" s="187"/>
      <c r="R153" s="187"/>
      <c r="S153" s="187"/>
      <c r="T153" s="187"/>
      <c r="U153" s="187"/>
      <c r="AA153" s="188"/>
      <c r="AB153" s="188"/>
      <c r="AC153" s="188"/>
      <c r="AD153" s="188"/>
      <c r="AE153" s="188"/>
      <c r="AF153" s="188"/>
      <c r="AG153" s="188"/>
      <c r="AH153" s="188"/>
      <c r="AI153" s="133"/>
      <c r="AJ153" s="110"/>
      <c r="AK153" s="119"/>
      <c r="AL153" s="119"/>
      <c r="AM153" s="120"/>
    </row>
    <row r="154" spans="12:39" ht="3" hidden="1" customHeight="1" x14ac:dyDescent="0.3">
      <c r="M154" s="125"/>
      <c r="N154" s="125"/>
      <c r="O154" s="187"/>
      <c r="P154" s="187"/>
      <c r="Q154" s="187"/>
      <c r="R154" s="187"/>
      <c r="S154" s="187"/>
      <c r="T154" s="187"/>
      <c r="U154" s="187"/>
      <c r="W154" s="112"/>
      <c r="X154" s="125"/>
      <c r="Y154" s="125"/>
      <c r="Z154" s="126"/>
      <c r="AA154" s="188"/>
      <c r="AB154" s="188"/>
      <c r="AC154" s="188"/>
      <c r="AD154" s="188"/>
      <c r="AE154" s="188"/>
      <c r="AF154" s="188"/>
      <c r="AG154" s="188"/>
      <c r="AH154" s="188"/>
      <c r="AI154" s="133"/>
      <c r="AJ154" s="110"/>
      <c r="AK154" s="119"/>
      <c r="AL154" s="119"/>
      <c r="AM154" s="120"/>
    </row>
    <row r="155" spans="12:39" ht="3" hidden="1" customHeight="1" x14ac:dyDescent="0.3">
      <c r="M155" s="125"/>
      <c r="N155" s="125"/>
      <c r="O155" s="187"/>
      <c r="P155" s="187"/>
      <c r="Q155" s="187"/>
      <c r="R155" s="187"/>
      <c r="S155" s="187"/>
      <c r="T155" s="187"/>
      <c r="U155" s="187"/>
      <c r="X155" s="110"/>
      <c r="Z155" s="129"/>
      <c r="AA155" s="188"/>
      <c r="AB155" s="188"/>
      <c r="AC155" s="188"/>
      <c r="AD155" s="188"/>
      <c r="AE155" s="188"/>
      <c r="AF155" s="188"/>
      <c r="AG155" s="188"/>
      <c r="AH155" s="188"/>
      <c r="AI155" s="133"/>
      <c r="AJ155" s="110"/>
      <c r="AK155" s="119"/>
      <c r="AL155" s="119"/>
      <c r="AM155" s="120"/>
    </row>
    <row r="156" spans="12:39" ht="3" hidden="1" customHeight="1" x14ac:dyDescent="0.3">
      <c r="O156" s="187"/>
      <c r="P156" s="187"/>
      <c r="Q156" s="187"/>
      <c r="R156" s="187"/>
      <c r="S156" s="187"/>
      <c r="T156" s="187"/>
      <c r="U156" s="187"/>
      <c r="X156" s="110"/>
      <c r="Z156" s="129"/>
      <c r="AA156" s="188"/>
      <c r="AB156" s="188"/>
      <c r="AC156" s="188"/>
      <c r="AD156" s="188"/>
      <c r="AE156" s="188"/>
      <c r="AF156" s="188"/>
      <c r="AG156" s="188"/>
      <c r="AH156" s="188"/>
      <c r="AI156" s="133"/>
      <c r="AJ156" s="110"/>
      <c r="AK156" s="119"/>
      <c r="AL156" s="119"/>
      <c r="AM156" s="120"/>
    </row>
    <row r="157" spans="12:39" ht="3" hidden="1" customHeight="1" x14ac:dyDescent="0.3">
      <c r="L157" s="55"/>
      <c r="O157" s="187"/>
      <c r="P157" s="187"/>
      <c r="Q157" s="187"/>
      <c r="R157" s="187"/>
      <c r="S157" s="187"/>
      <c r="T157" s="187"/>
      <c r="U157" s="187"/>
      <c r="Z157" s="109"/>
      <c r="AA157" s="188"/>
      <c r="AB157" s="188"/>
      <c r="AC157" s="188"/>
      <c r="AD157" s="188"/>
      <c r="AE157" s="188"/>
      <c r="AF157" s="188"/>
      <c r="AG157" s="188"/>
      <c r="AH157" s="188"/>
      <c r="AI157" s="133"/>
      <c r="AJ157" s="110"/>
      <c r="AK157" s="119"/>
      <c r="AL157" s="119"/>
      <c r="AM157" s="120"/>
    </row>
    <row r="158" spans="12:39" ht="3" hidden="1" customHeight="1" x14ac:dyDescent="0.3">
      <c r="O158" s="150"/>
      <c r="Q158" s="163"/>
      <c r="R158" s="111"/>
      <c r="S158" s="150"/>
      <c r="T158" s="109"/>
      <c r="Z158" s="109"/>
      <c r="AA158" s="188"/>
      <c r="AB158" s="188"/>
      <c r="AC158" s="188"/>
      <c r="AD158" s="188"/>
      <c r="AE158" s="188"/>
      <c r="AF158" s="188"/>
      <c r="AG158" s="188"/>
      <c r="AH158" s="188"/>
      <c r="AI158" s="133"/>
      <c r="AJ158" s="110"/>
      <c r="AK158" s="119"/>
      <c r="AL158" s="119"/>
      <c r="AM158" s="120"/>
    </row>
    <row r="159" spans="12:39" ht="3" hidden="1" customHeight="1" x14ac:dyDescent="0.3">
      <c r="L159" s="114"/>
      <c r="O159" s="150"/>
      <c r="Q159" s="163"/>
      <c r="R159" s="111"/>
      <c r="S159" s="150"/>
      <c r="T159" s="109"/>
      <c r="Z159" s="109"/>
      <c r="AA159" s="109"/>
      <c r="AB159" s="130"/>
      <c r="AC159" s="131"/>
      <c r="AD159" s="129"/>
      <c r="AE159" s="132"/>
      <c r="AF159" s="129"/>
      <c r="AG159" s="132"/>
      <c r="AH159" s="133"/>
      <c r="AI159" s="133"/>
      <c r="AJ159" s="110"/>
      <c r="AK159" s="119"/>
      <c r="AL159" s="119"/>
      <c r="AM159" s="120"/>
    </row>
    <row r="160" spans="12:39" ht="3" hidden="1" customHeight="1" x14ac:dyDescent="0.3">
      <c r="O160" s="150"/>
      <c r="Q160" s="163"/>
      <c r="R160" s="111"/>
      <c r="S160" s="150"/>
      <c r="T160" s="109"/>
      <c r="Z160" s="109"/>
      <c r="AA160" s="109"/>
      <c r="AB160" s="130"/>
      <c r="AC160" s="131"/>
      <c r="AD160" s="129"/>
      <c r="AE160" s="132"/>
      <c r="AF160" s="129"/>
      <c r="AG160" s="132"/>
      <c r="AH160" s="133"/>
      <c r="AI160" s="133"/>
      <c r="AJ160" s="110"/>
      <c r="AK160" s="119"/>
      <c r="AL160" s="119"/>
      <c r="AM160" s="120"/>
    </row>
    <row r="161" spans="5:39" ht="3" hidden="1" customHeight="1" x14ac:dyDescent="0.3">
      <c r="L161" s="123"/>
      <c r="O161" s="150"/>
      <c r="Q161" s="163"/>
      <c r="R161" s="111"/>
      <c r="S161" s="150"/>
      <c r="T161" s="109"/>
      <c r="Z161" s="109"/>
      <c r="AA161" s="109"/>
      <c r="AB161" s="130"/>
      <c r="AC161" s="131"/>
      <c r="AD161" s="129"/>
      <c r="AE161" s="132"/>
      <c r="AF161" s="129"/>
      <c r="AG161" s="132"/>
      <c r="AH161" s="133"/>
      <c r="AI161" s="133"/>
      <c r="AJ161" s="110"/>
      <c r="AK161" s="119"/>
      <c r="AL161" s="119"/>
      <c r="AM161" s="120"/>
    </row>
    <row r="162" spans="5:39" ht="3" hidden="1" customHeight="1" x14ac:dyDescent="0.3">
      <c r="L162" s="123"/>
      <c r="O162" s="150"/>
      <c r="Q162" s="163"/>
      <c r="R162" s="111"/>
      <c r="S162" s="150"/>
      <c r="T162" s="109"/>
      <c r="Z162" s="109"/>
      <c r="AA162" s="109"/>
      <c r="AB162" s="130"/>
      <c r="AC162" s="131"/>
      <c r="AD162" s="129"/>
      <c r="AE162" s="132"/>
      <c r="AF162" s="129"/>
      <c r="AG162" s="132"/>
      <c r="AH162" s="133"/>
      <c r="AI162" s="133"/>
      <c r="AJ162" s="110"/>
      <c r="AK162" s="119"/>
      <c r="AL162" s="119"/>
      <c r="AM162" s="120"/>
    </row>
    <row r="163" spans="5:39" ht="3" hidden="1" customHeight="1" x14ac:dyDescent="0.3">
      <c r="L163" s="123"/>
      <c r="O163" s="150"/>
      <c r="Q163" s="163"/>
      <c r="R163" s="111"/>
      <c r="S163" s="150"/>
      <c r="T163" s="109"/>
      <c r="Z163" s="109"/>
      <c r="AA163" s="109"/>
      <c r="AB163" s="130"/>
      <c r="AC163" s="131"/>
      <c r="AD163" s="129"/>
      <c r="AE163" s="132"/>
      <c r="AF163" s="129"/>
      <c r="AG163" s="132"/>
      <c r="AH163" s="133"/>
      <c r="AI163" s="133"/>
      <c r="AJ163" s="110"/>
      <c r="AK163" s="119"/>
      <c r="AL163" s="119"/>
      <c r="AM163" s="120"/>
    </row>
    <row r="164" spans="5:39" ht="3" hidden="1" customHeight="1" x14ac:dyDescent="0.3">
      <c r="L164" s="123"/>
      <c r="O164" s="150"/>
      <c r="Q164" s="163"/>
      <c r="R164" s="111"/>
      <c r="S164" s="150"/>
      <c r="T164" s="109"/>
      <c r="Z164" s="109"/>
      <c r="AA164" s="109"/>
      <c r="AB164" s="130"/>
      <c r="AC164" s="131"/>
      <c r="AD164" s="129"/>
      <c r="AE164" s="132"/>
      <c r="AF164" s="129"/>
      <c r="AG164" s="132"/>
      <c r="AH164" s="133"/>
      <c r="AI164" s="133"/>
      <c r="AJ164" s="110"/>
      <c r="AK164" s="119"/>
      <c r="AL164" s="119"/>
      <c r="AM164" s="120"/>
    </row>
    <row r="165" spans="5:39" ht="3" hidden="1" customHeight="1" x14ac:dyDescent="0.3">
      <c r="L165" s="123"/>
      <c r="O165" s="150"/>
      <c r="Q165" s="163"/>
      <c r="R165" s="111"/>
      <c r="S165" s="150"/>
      <c r="T165" s="109"/>
      <c r="Z165" s="109"/>
      <c r="AA165" s="109"/>
      <c r="AB165" s="130"/>
      <c r="AC165" s="131"/>
      <c r="AD165" s="129"/>
      <c r="AE165" s="132"/>
      <c r="AF165" s="129"/>
      <c r="AG165" s="132"/>
      <c r="AH165" s="133"/>
      <c r="AI165" s="133"/>
      <c r="AJ165" s="110"/>
      <c r="AK165" s="119"/>
      <c r="AL165" s="119"/>
      <c r="AM165" s="120"/>
    </row>
    <row r="166" spans="5:39" ht="3" hidden="1" customHeight="1" x14ac:dyDescent="0.3">
      <c r="L166" s="123"/>
      <c r="O166" s="150"/>
      <c r="Q166" s="163"/>
      <c r="R166" s="111"/>
      <c r="S166" s="150"/>
      <c r="T166" s="109"/>
      <c r="Z166" s="109"/>
      <c r="AA166" s="109"/>
      <c r="AB166" s="130"/>
      <c r="AC166" s="131"/>
      <c r="AD166" s="129"/>
      <c r="AE166" s="132"/>
      <c r="AF166" s="129"/>
      <c r="AG166" s="132"/>
      <c r="AH166" s="133"/>
      <c r="AI166" s="133"/>
      <c r="AJ166" s="110"/>
      <c r="AK166" s="119"/>
      <c r="AL166" s="119"/>
      <c r="AM166" s="120"/>
    </row>
    <row r="167" spans="5:39" ht="3" hidden="1" customHeight="1" x14ac:dyDescent="0.3">
      <c r="L167" s="123"/>
      <c r="O167" s="150"/>
      <c r="Q167" s="163"/>
      <c r="R167" s="111"/>
      <c r="S167" s="150"/>
      <c r="T167" s="109"/>
      <c r="Z167" s="109"/>
      <c r="AA167" s="109"/>
      <c r="AB167" s="130"/>
      <c r="AC167" s="131"/>
      <c r="AD167" s="129"/>
      <c r="AE167" s="132"/>
      <c r="AF167" s="129"/>
      <c r="AG167" s="132"/>
      <c r="AH167" s="133"/>
      <c r="AI167" s="133"/>
      <c r="AJ167" s="110"/>
      <c r="AK167" s="119"/>
      <c r="AL167" s="119"/>
      <c r="AM167" s="120"/>
    </row>
    <row r="168" spans="5:39" ht="3" hidden="1" customHeight="1" x14ac:dyDescent="0.3">
      <c r="L168" s="123"/>
      <c r="O168" s="150"/>
      <c r="Q168" s="163"/>
      <c r="R168" s="111"/>
      <c r="S168" s="150"/>
      <c r="T168" s="109"/>
      <c r="Z168" s="109"/>
      <c r="AA168" s="109"/>
      <c r="AB168" s="130"/>
      <c r="AC168" s="131"/>
      <c r="AD168" s="129"/>
      <c r="AE168" s="132"/>
      <c r="AF168" s="129"/>
      <c r="AG168" s="132"/>
      <c r="AH168" s="133"/>
      <c r="AI168" s="133"/>
      <c r="AJ168" s="110"/>
      <c r="AK168" s="119"/>
      <c r="AL168" s="119"/>
      <c r="AM168" s="120"/>
    </row>
    <row r="169" spans="5:39" ht="3" hidden="1" customHeight="1" x14ac:dyDescent="0.3">
      <c r="E169" s="164"/>
      <c r="L169" s="123"/>
      <c r="O169" s="150"/>
      <c r="Q169" s="163"/>
      <c r="R169" s="111"/>
      <c r="S169" s="150"/>
      <c r="T169" s="109"/>
      <c r="Z169" s="109"/>
      <c r="AA169" s="109"/>
      <c r="AB169" s="130"/>
      <c r="AC169" s="131"/>
      <c r="AD169" s="129"/>
      <c r="AE169" s="132"/>
      <c r="AF169" s="129"/>
      <c r="AG169" s="132"/>
      <c r="AH169" s="133"/>
      <c r="AI169" s="133"/>
      <c r="AJ169" s="110"/>
      <c r="AK169" s="119"/>
      <c r="AL169" s="119"/>
      <c r="AM169" s="120"/>
    </row>
    <row r="170" spans="5:39" ht="3" hidden="1" customHeight="1" x14ac:dyDescent="0.3">
      <c r="E170" s="150"/>
      <c r="O170" s="150"/>
      <c r="Q170" s="163"/>
      <c r="R170" s="111"/>
      <c r="S170" s="150"/>
      <c r="T170" s="109"/>
      <c r="Z170" s="109"/>
      <c r="AA170" s="109"/>
      <c r="AB170" s="130"/>
      <c r="AC170" s="131"/>
      <c r="AD170" s="129"/>
      <c r="AE170" s="132"/>
      <c r="AF170" s="129"/>
      <c r="AG170" s="132"/>
      <c r="AH170" s="133"/>
      <c r="AI170" s="133"/>
      <c r="AJ170" s="110"/>
      <c r="AK170" s="119"/>
      <c r="AL170" s="119"/>
      <c r="AM170" s="120"/>
    </row>
    <row r="171" spans="5:39" ht="3" hidden="1" customHeight="1" x14ac:dyDescent="0.3">
      <c r="L171" s="114"/>
      <c r="O171" s="150"/>
      <c r="Q171" s="163"/>
      <c r="R171" s="111"/>
      <c r="S171" s="150"/>
      <c r="T171" s="109"/>
      <c r="Z171" s="109"/>
      <c r="AA171" s="109"/>
      <c r="AB171" s="130"/>
      <c r="AC171" s="131"/>
      <c r="AD171" s="129"/>
      <c r="AE171" s="132"/>
      <c r="AF171" s="129"/>
      <c r="AG171" s="132"/>
      <c r="AH171" s="133"/>
      <c r="AI171" s="133"/>
      <c r="AJ171" s="110"/>
      <c r="AK171" s="119"/>
      <c r="AL171" s="119"/>
      <c r="AM171" s="120"/>
    </row>
    <row r="172" spans="5:39" ht="3" hidden="1" customHeight="1" x14ac:dyDescent="0.3">
      <c r="O172" s="150"/>
      <c r="Q172" s="163"/>
      <c r="R172" s="111"/>
      <c r="S172" s="150"/>
      <c r="T172" s="109"/>
      <c r="Z172" s="109"/>
      <c r="AA172" s="109"/>
      <c r="AB172" s="130"/>
      <c r="AC172" s="131"/>
      <c r="AD172" s="129"/>
      <c r="AE172" s="132"/>
      <c r="AF172" s="129"/>
      <c r="AG172" s="132"/>
      <c r="AH172" s="133"/>
      <c r="AI172" s="133"/>
      <c r="AJ172" s="110"/>
      <c r="AK172" s="119"/>
      <c r="AL172" s="119"/>
      <c r="AM172" s="120"/>
    </row>
    <row r="173" spans="5:39" ht="3" hidden="1" customHeight="1" x14ac:dyDescent="0.3">
      <c r="O173" s="150"/>
      <c r="Q173" s="163"/>
      <c r="R173" s="111"/>
      <c r="S173" s="150"/>
      <c r="T173" s="109"/>
      <c r="Z173" s="109"/>
      <c r="AA173" s="109"/>
      <c r="AB173" s="130"/>
      <c r="AC173" s="131"/>
      <c r="AD173" s="129"/>
      <c r="AE173" s="132"/>
      <c r="AF173" s="129"/>
      <c r="AG173" s="132"/>
      <c r="AH173" s="133"/>
      <c r="AI173" s="133"/>
      <c r="AJ173" s="110"/>
      <c r="AK173" s="119"/>
      <c r="AL173" s="119"/>
      <c r="AM173" s="120"/>
    </row>
    <row r="174" spans="5:39" ht="3" hidden="1" customHeight="1" x14ac:dyDescent="0.3">
      <c r="O174" s="150"/>
      <c r="Q174" s="163"/>
      <c r="R174" s="111"/>
      <c r="S174" s="150"/>
      <c r="T174" s="109"/>
      <c r="Z174" s="109"/>
      <c r="AA174" s="109"/>
      <c r="AB174" s="130"/>
      <c r="AC174" s="131"/>
      <c r="AD174" s="129"/>
      <c r="AE174" s="132"/>
      <c r="AF174" s="129"/>
      <c r="AG174" s="132"/>
      <c r="AH174" s="133"/>
      <c r="AI174" s="133"/>
      <c r="AJ174" s="110"/>
      <c r="AK174" s="119"/>
      <c r="AL174" s="119"/>
      <c r="AM174" s="120"/>
    </row>
    <row r="175" spans="5:39" ht="3" hidden="1" customHeight="1" x14ac:dyDescent="0.3">
      <c r="O175" s="150"/>
      <c r="Q175" s="163"/>
      <c r="R175" s="111"/>
      <c r="S175" s="150"/>
      <c r="T175" s="109"/>
      <c r="Z175" s="109"/>
      <c r="AA175" s="109"/>
      <c r="AB175" s="130"/>
      <c r="AC175" s="131"/>
      <c r="AD175" s="129"/>
      <c r="AE175" s="132"/>
      <c r="AF175" s="129"/>
      <c r="AG175" s="132"/>
      <c r="AH175" s="133"/>
      <c r="AI175" s="133"/>
      <c r="AJ175" s="110"/>
      <c r="AK175" s="119"/>
      <c r="AL175" s="119"/>
      <c r="AM175" s="120"/>
    </row>
    <row r="176" spans="5:39" ht="3" hidden="1" customHeight="1" x14ac:dyDescent="0.3">
      <c r="O176" s="150"/>
      <c r="Q176" s="163"/>
      <c r="R176" s="111"/>
      <c r="S176" s="150"/>
      <c r="T176" s="109"/>
      <c r="Z176" s="109"/>
      <c r="AA176" s="109"/>
      <c r="AB176" s="130"/>
      <c r="AC176" s="131"/>
      <c r="AD176" s="129"/>
      <c r="AE176" s="132"/>
      <c r="AF176" s="129"/>
      <c r="AG176" s="132"/>
      <c r="AH176" s="133"/>
      <c r="AI176" s="133"/>
      <c r="AJ176" s="110"/>
      <c r="AK176" s="119"/>
      <c r="AL176" s="119"/>
      <c r="AM176" s="120"/>
    </row>
    <row r="177" spans="15:39" ht="3" hidden="1" customHeight="1" x14ac:dyDescent="0.3">
      <c r="O177" s="150"/>
      <c r="Q177" s="163"/>
      <c r="R177" s="111"/>
      <c r="S177" s="150"/>
      <c r="T177" s="109"/>
      <c r="Z177" s="109"/>
      <c r="AA177" s="109"/>
      <c r="AB177" s="130"/>
      <c r="AC177" s="131"/>
      <c r="AD177" s="129" t="str">
        <f t="shared" ref="AD177:AD183" si="2">IF(AC177="","",AD$151+(2*(AC177-AC$151)*AA$156))</f>
        <v/>
      </c>
      <c r="AE177" s="132" t="str">
        <f t="shared" ref="AE177:AE216" si="3">IF(AC177="","",(AD177/2)^2*3.1415)</f>
        <v/>
      </c>
      <c r="AF177" s="129" t="str">
        <f t="shared" ref="AF177:AF216" si="4">IF(AC177="","",(AC177-AC176)/3*(AE176+AE177+(AE177*AE176)^0.5))</f>
        <v/>
      </c>
      <c r="AG177" s="132" t="str">
        <f t="shared" ref="AG177:AG216" si="5">IF(AC177="","",AG176+AF177)</f>
        <v/>
      </c>
      <c r="AH177" s="133" t="str">
        <f t="shared" ref="AH177:AH180" si="6">IF(AC177="","",AH176+AF177)</f>
        <v/>
      </c>
      <c r="AI177" s="133" t="str">
        <f t="shared" ref="AI177:AI240" si="7">IF(AC177="","",IF(AC177=D$62,0,IF(AC177&gt;D$62,AI176+AF177,"")))</f>
        <v/>
      </c>
      <c r="AJ177" s="110"/>
      <c r="AK177" s="119" t="str">
        <f t="shared" ref="AK177:AK240" si="8">IF(AI177="","",AJ177-D$62)</f>
        <v/>
      </c>
      <c r="AL177" s="119" t="str">
        <f>IF(AK177="","",IF(AK177&gt;G$121,AK177-G$121/2,AK177/2))</f>
        <v/>
      </c>
      <c r="AM177" s="120" t="str">
        <f>IF(AL177="","",0.6*G$122*(2*32.2*AL177)^0.5)</f>
        <v/>
      </c>
    </row>
    <row r="178" spans="15:39" ht="3" hidden="1" customHeight="1" x14ac:dyDescent="0.3">
      <c r="O178" s="150"/>
      <c r="Q178" s="163"/>
      <c r="R178" s="111"/>
      <c r="S178" s="150"/>
      <c r="T178" s="109"/>
      <c r="Z178" s="109"/>
      <c r="AA178" s="109"/>
      <c r="AB178" s="130"/>
      <c r="AC178" s="131"/>
      <c r="AD178" s="129" t="str">
        <f t="shared" si="2"/>
        <v/>
      </c>
      <c r="AE178" s="132" t="str">
        <f t="shared" si="3"/>
        <v/>
      </c>
      <c r="AF178" s="129" t="str">
        <f t="shared" si="4"/>
        <v/>
      </c>
      <c r="AG178" s="132" t="str">
        <f t="shared" si="5"/>
        <v/>
      </c>
      <c r="AH178" s="133" t="str">
        <f t="shared" si="6"/>
        <v/>
      </c>
      <c r="AI178" s="133" t="str">
        <f t="shared" si="7"/>
        <v/>
      </c>
      <c r="AJ178" s="110"/>
      <c r="AK178" s="119" t="str">
        <f t="shared" si="8"/>
        <v/>
      </c>
      <c r="AL178" s="119" t="str">
        <f>IF(AK178="","",IF(AK178&gt;G$121,AK178-G$121/2,AK178/2))</f>
        <v/>
      </c>
      <c r="AM178" s="120" t="str">
        <f>IF(AL178="","",0.6*G$122*(2*32.2*AL178)^0.5)</f>
        <v/>
      </c>
    </row>
    <row r="179" spans="15:39" ht="3" hidden="1" customHeight="1" x14ac:dyDescent="0.3">
      <c r="O179" s="150"/>
      <c r="Q179" s="163"/>
      <c r="R179" s="111"/>
      <c r="S179" s="150"/>
      <c r="T179" s="109"/>
      <c r="Z179" s="109"/>
      <c r="AA179" s="109"/>
      <c r="AB179" s="130"/>
      <c r="AC179" s="131"/>
      <c r="AD179" s="129" t="str">
        <f t="shared" si="2"/>
        <v/>
      </c>
      <c r="AE179" s="132" t="str">
        <f t="shared" si="3"/>
        <v/>
      </c>
      <c r="AF179" s="129" t="str">
        <f t="shared" si="4"/>
        <v/>
      </c>
      <c r="AG179" s="132" t="str">
        <f t="shared" si="5"/>
        <v/>
      </c>
      <c r="AH179" s="133" t="str">
        <f t="shared" si="6"/>
        <v/>
      </c>
      <c r="AI179" s="133" t="str">
        <f t="shared" si="7"/>
        <v/>
      </c>
      <c r="AJ179" s="110"/>
      <c r="AK179" s="119" t="str">
        <f t="shared" si="8"/>
        <v/>
      </c>
      <c r="AL179" s="119" t="str">
        <f t="shared" ref="AL179:AL242" si="9">IF(AK179="","",IF(AK179&gt;G$121,AK179-G$121/2,AK179/2))</f>
        <v/>
      </c>
      <c r="AM179" s="120" t="str">
        <f t="shared" ref="AM179:AM242" si="10">IF(AL179="","",0.6*G$122*(2*32.2*AL179)^0.5)</f>
        <v/>
      </c>
    </row>
    <row r="180" spans="15:39" ht="3" hidden="1" customHeight="1" x14ac:dyDescent="0.3">
      <c r="O180" s="150"/>
      <c r="Q180" s="163"/>
      <c r="R180" s="111"/>
      <c r="S180" s="150"/>
      <c r="T180" s="109"/>
      <c r="Z180" s="109"/>
      <c r="AA180" s="109"/>
      <c r="AB180" s="130"/>
      <c r="AC180" s="131"/>
      <c r="AD180" s="129" t="str">
        <f t="shared" si="2"/>
        <v/>
      </c>
      <c r="AE180" s="132" t="str">
        <f t="shared" si="3"/>
        <v/>
      </c>
      <c r="AF180" s="129" t="str">
        <f t="shared" si="4"/>
        <v/>
      </c>
      <c r="AG180" s="132" t="str">
        <f t="shared" si="5"/>
        <v/>
      </c>
      <c r="AH180" s="133" t="str">
        <f t="shared" si="6"/>
        <v/>
      </c>
      <c r="AI180" s="133" t="str">
        <f t="shared" si="7"/>
        <v/>
      </c>
      <c r="AJ180" s="110"/>
      <c r="AK180" s="119" t="str">
        <f t="shared" si="8"/>
        <v/>
      </c>
      <c r="AL180" s="119" t="str">
        <f t="shared" si="9"/>
        <v/>
      </c>
      <c r="AM180" s="120" t="str">
        <f t="shared" si="10"/>
        <v/>
      </c>
    </row>
    <row r="181" spans="15:39" ht="3" hidden="1" customHeight="1" x14ac:dyDescent="0.3">
      <c r="O181" s="150"/>
      <c r="Q181" s="163"/>
      <c r="R181" s="111"/>
      <c r="S181" s="150"/>
      <c r="T181" s="109"/>
      <c r="Z181" s="109"/>
      <c r="AA181" s="109"/>
      <c r="AB181" s="130"/>
      <c r="AC181" s="131"/>
      <c r="AD181" s="129" t="str">
        <f t="shared" si="2"/>
        <v/>
      </c>
      <c r="AE181" s="132" t="str">
        <f t="shared" si="3"/>
        <v/>
      </c>
      <c r="AF181" s="129" t="str">
        <f t="shared" si="4"/>
        <v/>
      </c>
      <c r="AG181" s="132" t="str">
        <f t="shared" si="5"/>
        <v/>
      </c>
      <c r="AH181" s="133" t="str">
        <f t="shared" ref="AH181:AH244" si="11">IF(AC181="","",AH180+AF181)</f>
        <v/>
      </c>
      <c r="AI181" s="133" t="str">
        <f t="shared" si="7"/>
        <v/>
      </c>
      <c r="AJ181" s="110"/>
      <c r="AK181" s="119" t="str">
        <f t="shared" si="8"/>
        <v/>
      </c>
      <c r="AL181" s="119" t="str">
        <f t="shared" si="9"/>
        <v/>
      </c>
      <c r="AM181" s="120" t="str">
        <f t="shared" si="10"/>
        <v/>
      </c>
    </row>
    <row r="182" spans="15:39" ht="3" hidden="1" customHeight="1" x14ac:dyDescent="0.3">
      <c r="O182" s="150"/>
      <c r="Q182" s="163"/>
      <c r="R182" s="111"/>
      <c r="S182" s="150"/>
      <c r="T182" s="109"/>
      <c r="Z182" s="109"/>
      <c r="AA182" s="109"/>
      <c r="AB182" s="130"/>
      <c r="AC182" s="131"/>
      <c r="AD182" s="129" t="str">
        <f t="shared" si="2"/>
        <v/>
      </c>
      <c r="AE182" s="132" t="str">
        <f t="shared" si="3"/>
        <v/>
      </c>
      <c r="AF182" s="129" t="str">
        <f t="shared" si="4"/>
        <v/>
      </c>
      <c r="AG182" s="132" t="str">
        <f t="shared" si="5"/>
        <v/>
      </c>
      <c r="AH182" s="133" t="str">
        <f t="shared" si="11"/>
        <v/>
      </c>
      <c r="AI182" s="133" t="str">
        <f t="shared" si="7"/>
        <v/>
      </c>
      <c r="AJ182" s="110"/>
      <c r="AK182" s="119" t="str">
        <f t="shared" si="8"/>
        <v/>
      </c>
      <c r="AL182" s="119" t="str">
        <f t="shared" si="9"/>
        <v/>
      </c>
      <c r="AM182" s="120" t="str">
        <f t="shared" si="10"/>
        <v/>
      </c>
    </row>
    <row r="183" spans="15:39" ht="3" hidden="1" customHeight="1" x14ac:dyDescent="0.3">
      <c r="O183" s="150"/>
      <c r="Q183" s="163"/>
      <c r="R183" s="111"/>
      <c r="S183" s="150"/>
      <c r="T183" s="109"/>
      <c r="Z183" s="109"/>
      <c r="AA183" s="109"/>
      <c r="AB183" s="130"/>
      <c r="AC183" s="131"/>
      <c r="AD183" s="129" t="str">
        <f t="shared" si="2"/>
        <v/>
      </c>
      <c r="AE183" s="132" t="str">
        <f t="shared" si="3"/>
        <v/>
      </c>
      <c r="AF183" s="129" t="str">
        <f t="shared" si="4"/>
        <v/>
      </c>
      <c r="AG183" s="132" t="str">
        <f t="shared" si="5"/>
        <v/>
      </c>
      <c r="AH183" s="133" t="str">
        <f t="shared" si="11"/>
        <v/>
      </c>
      <c r="AI183" s="133" t="str">
        <f t="shared" si="7"/>
        <v/>
      </c>
      <c r="AJ183" s="110"/>
      <c r="AK183" s="119" t="str">
        <f t="shared" si="8"/>
        <v/>
      </c>
      <c r="AL183" s="119" t="str">
        <f t="shared" si="9"/>
        <v/>
      </c>
      <c r="AM183" s="120" t="str">
        <f t="shared" si="10"/>
        <v/>
      </c>
    </row>
    <row r="184" spans="15:39" ht="3" hidden="1" customHeight="1" x14ac:dyDescent="0.3">
      <c r="O184" s="150"/>
      <c r="Q184" s="163"/>
      <c r="R184" s="111"/>
      <c r="S184" s="150"/>
      <c r="T184" s="109"/>
      <c r="Z184" s="109"/>
      <c r="AA184" s="109"/>
      <c r="AB184" s="130"/>
      <c r="AC184" s="131"/>
      <c r="AD184" s="129" t="str">
        <f t="shared" ref="AD184:AD215" si="12">IF(AC184="","",AD$151+(2*(AC184-AC$151)*AA$156))</f>
        <v/>
      </c>
      <c r="AE184" s="132" t="str">
        <f t="shared" si="3"/>
        <v/>
      </c>
      <c r="AF184" s="129" t="str">
        <f t="shared" si="4"/>
        <v/>
      </c>
      <c r="AG184" s="132" t="str">
        <f t="shared" si="5"/>
        <v/>
      </c>
      <c r="AH184" s="133" t="str">
        <f t="shared" si="11"/>
        <v/>
      </c>
      <c r="AI184" s="133" t="str">
        <f t="shared" si="7"/>
        <v/>
      </c>
      <c r="AJ184" s="110"/>
      <c r="AK184" s="119" t="str">
        <f t="shared" si="8"/>
        <v/>
      </c>
      <c r="AL184" s="119" t="str">
        <f t="shared" si="9"/>
        <v/>
      </c>
      <c r="AM184" s="120" t="str">
        <f t="shared" si="10"/>
        <v/>
      </c>
    </row>
    <row r="185" spans="15:39" ht="3" hidden="1" customHeight="1" x14ac:dyDescent="0.3">
      <c r="O185" s="150"/>
      <c r="Q185" s="163"/>
      <c r="R185" s="111"/>
      <c r="S185" s="150"/>
      <c r="T185" s="109"/>
      <c r="Z185" s="109"/>
      <c r="AA185" s="109"/>
      <c r="AB185" s="130"/>
      <c r="AC185" s="131"/>
      <c r="AD185" s="129" t="str">
        <f t="shared" si="12"/>
        <v/>
      </c>
      <c r="AE185" s="132" t="str">
        <f t="shared" si="3"/>
        <v/>
      </c>
      <c r="AF185" s="129" t="str">
        <f t="shared" si="4"/>
        <v/>
      </c>
      <c r="AG185" s="132" t="str">
        <f t="shared" si="5"/>
        <v/>
      </c>
      <c r="AH185" s="133" t="str">
        <f t="shared" si="11"/>
        <v/>
      </c>
      <c r="AI185" s="133" t="str">
        <f t="shared" si="7"/>
        <v/>
      </c>
      <c r="AJ185" s="110"/>
      <c r="AK185" s="119" t="str">
        <f t="shared" si="8"/>
        <v/>
      </c>
      <c r="AL185" s="119" t="str">
        <f t="shared" si="9"/>
        <v/>
      </c>
      <c r="AM185" s="120" t="str">
        <f t="shared" si="10"/>
        <v/>
      </c>
    </row>
    <row r="186" spans="15:39" ht="3" hidden="1" customHeight="1" x14ac:dyDescent="0.3">
      <c r="O186" s="150"/>
      <c r="Q186" s="163"/>
      <c r="R186" s="111"/>
      <c r="S186" s="150"/>
      <c r="T186" s="109"/>
      <c r="Z186" s="109"/>
      <c r="AA186" s="109"/>
      <c r="AB186" s="130"/>
      <c r="AC186" s="131"/>
      <c r="AD186" s="129" t="str">
        <f t="shared" si="12"/>
        <v/>
      </c>
      <c r="AE186" s="132" t="str">
        <f t="shared" si="3"/>
        <v/>
      </c>
      <c r="AF186" s="129" t="str">
        <f t="shared" si="4"/>
        <v/>
      </c>
      <c r="AG186" s="132" t="str">
        <f t="shared" si="5"/>
        <v/>
      </c>
      <c r="AH186" s="133" t="str">
        <f t="shared" si="11"/>
        <v/>
      </c>
      <c r="AI186" s="133" t="str">
        <f t="shared" si="7"/>
        <v/>
      </c>
      <c r="AJ186" s="110"/>
      <c r="AK186" s="119" t="str">
        <f t="shared" si="8"/>
        <v/>
      </c>
      <c r="AL186" s="119" t="str">
        <f t="shared" si="9"/>
        <v/>
      </c>
      <c r="AM186" s="120" t="str">
        <f t="shared" si="10"/>
        <v/>
      </c>
    </row>
    <row r="187" spans="15:39" ht="3" hidden="1" customHeight="1" x14ac:dyDescent="0.3">
      <c r="O187" s="150"/>
      <c r="Q187" s="163"/>
      <c r="R187" s="111"/>
      <c r="S187" s="150"/>
      <c r="T187" s="109"/>
      <c r="Z187" s="109"/>
      <c r="AA187" s="109"/>
      <c r="AB187" s="130"/>
      <c r="AC187" s="131"/>
      <c r="AD187" s="129" t="str">
        <f t="shared" si="12"/>
        <v/>
      </c>
      <c r="AE187" s="132" t="str">
        <f t="shared" si="3"/>
        <v/>
      </c>
      <c r="AF187" s="129" t="str">
        <f t="shared" si="4"/>
        <v/>
      </c>
      <c r="AG187" s="132" t="str">
        <f t="shared" si="5"/>
        <v/>
      </c>
      <c r="AH187" s="133" t="str">
        <f t="shared" si="11"/>
        <v/>
      </c>
      <c r="AI187" s="133" t="str">
        <f t="shared" si="7"/>
        <v/>
      </c>
      <c r="AJ187" s="110"/>
      <c r="AK187" s="119" t="str">
        <f t="shared" si="8"/>
        <v/>
      </c>
      <c r="AL187" s="119" t="str">
        <f t="shared" si="9"/>
        <v/>
      </c>
      <c r="AM187" s="120" t="str">
        <f t="shared" si="10"/>
        <v/>
      </c>
    </row>
    <row r="188" spans="15:39" ht="3" hidden="1" customHeight="1" x14ac:dyDescent="0.3">
      <c r="O188" s="150"/>
      <c r="Q188" s="163"/>
      <c r="R188" s="111"/>
      <c r="S188" s="150"/>
      <c r="T188" s="109"/>
      <c r="Z188" s="109"/>
      <c r="AA188" s="109"/>
      <c r="AB188" s="130"/>
      <c r="AC188" s="131"/>
      <c r="AD188" s="129" t="str">
        <f t="shared" si="12"/>
        <v/>
      </c>
      <c r="AE188" s="132" t="str">
        <f t="shared" si="3"/>
        <v/>
      </c>
      <c r="AF188" s="129" t="str">
        <f t="shared" si="4"/>
        <v/>
      </c>
      <c r="AG188" s="132" t="str">
        <f t="shared" si="5"/>
        <v/>
      </c>
      <c r="AH188" s="133" t="str">
        <f t="shared" si="11"/>
        <v/>
      </c>
      <c r="AI188" s="133" t="str">
        <f t="shared" si="7"/>
        <v/>
      </c>
      <c r="AJ188" s="110"/>
      <c r="AK188" s="119" t="str">
        <f t="shared" si="8"/>
        <v/>
      </c>
      <c r="AL188" s="119" t="str">
        <f t="shared" si="9"/>
        <v/>
      </c>
      <c r="AM188" s="120" t="str">
        <f t="shared" si="10"/>
        <v/>
      </c>
    </row>
    <row r="189" spans="15:39" ht="3" hidden="1" customHeight="1" x14ac:dyDescent="0.3">
      <c r="O189" s="150"/>
      <c r="Q189" s="163"/>
      <c r="R189" s="111"/>
      <c r="S189" s="150"/>
      <c r="T189" s="109"/>
      <c r="Z189" s="109"/>
      <c r="AA189" s="109"/>
      <c r="AB189" s="130"/>
      <c r="AC189" s="131"/>
      <c r="AD189" s="129" t="str">
        <f t="shared" si="12"/>
        <v/>
      </c>
      <c r="AE189" s="132" t="str">
        <f t="shared" si="3"/>
        <v/>
      </c>
      <c r="AF189" s="129" t="str">
        <f t="shared" si="4"/>
        <v/>
      </c>
      <c r="AG189" s="132" t="str">
        <f t="shared" si="5"/>
        <v/>
      </c>
      <c r="AH189" s="133" t="str">
        <f t="shared" si="11"/>
        <v/>
      </c>
      <c r="AI189" s="133" t="str">
        <f t="shared" si="7"/>
        <v/>
      </c>
      <c r="AJ189" s="110"/>
      <c r="AK189" s="119" t="str">
        <f t="shared" si="8"/>
        <v/>
      </c>
      <c r="AL189" s="119" t="str">
        <f t="shared" si="9"/>
        <v/>
      </c>
      <c r="AM189" s="120" t="str">
        <f t="shared" si="10"/>
        <v/>
      </c>
    </row>
    <row r="190" spans="15:39" ht="3" hidden="1" customHeight="1" x14ac:dyDescent="0.3">
      <c r="O190" s="150"/>
      <c r="Q190" s="163"/>
      <c r="R190" s="111"/>
      <c r="S190" s="150"/>
      <c r="T190" s="109"/>
      <c r="Z190" s="109"/>
      <c r="AA190" s="109"/>
      <c r="AB190" s="130"/>
      <c r="AC190" s="131"/>
      <c r="AD190" s="129" t="str">
        <f t="shared" si="12"/>
        <v/>
      </c>
      <c r="AE190" s="132" t="str">
        <f t="shared" si="3"/>
        <v/>
      </c>
      <c r="AF190" s="129" t="str">
        <f t="shared" si="4"/>
        <v/>
      </c>
      <c r="AG190" s="132" t="str">
        <f t="shared" si="5"/>
        <v/>
      </c>
      <c r="AH190" s="133" t="str">
        <f t="shared" si="11"/>
        <v/>
      </c>
      <c r="AI190" s="133" t="str">
        <f t="shared" si="7"/>
        <v/>
      </c>
      <c r="AJ190" s="110"/>
      <c r="AK190" s="119" t="str">
        <f t="shared" si="8"/>
        <v/>
      </c>
      <c r="AL190" s="119" t="str">
        <f t="shared" si="9"/>
        <v/>
      </c>
      <c r="AM190" s="120" t="str">
        <f t="shared" si="10"/>
        <v/>
      </c>
    </row>
    <row r="191" spans="15:39" ht="3" hidden="1" customHeight="1" x14ac:dyDescent="0.3">
      <c r="O191" s="150"/>
      <c r="Q191" s="163"/>
      <c r="R191" s="111"/>
      <c r="S191" s="150"/>
      <c r="T191" s="109"/>
      <c r="Z191" s="109"/>
      <c r="AA191" s="109"/>
      <c r="AB191" s="130"/>
      <c r="AC191" s="131"/>
      <c r="AD191" s="129" t="str">
        <f t="shared" si="12"/>
        <v/>
      </c>
      <c r="AE191" s="132" t="str">
        <f t="shared" si="3"/>
        <v/>
      </c>
      <c r="AF191" s="129" t="str">
        <f t="shared" si="4"/>
        <v/>
      </c>
      <c r="AG191" s="132" t="str">
        <f t="shared" si="5"/>
        <v/>
      </c>
      <c r="AH191" s="133" t="str">
        <f t="shared" si="11"/>
        <v/>
      </c>
      <c r="AI191" s="133" t="str">
        <f t="shared" si="7"/>
        <v/>
      </c>
      <c r="AJ191" s="110"/>
      <c r="AK191" s="119" t="str">
        <f t="shared" si="8"/>
        <v/>
      </c>
      <c r="AL191" s="119" t="str">
        <f t="shared" si="9"/>
        <v/>
      </c>
      <c r="AM191" s="120" t="str">
        <f t="shared" si="10"/>
        <v/>
      </c>
    </row>
    <row r="192" spans="15:39" ht="3" hidden="1" customHeight="1" x14ac:dyDescent="0.3">
      <c r="O192" s="150"/>
      <c r="Q192" s="163"/>
      <c r="R192" s="111"/>
      <c r="S192" s="150"/>
      <c r="T192" s="109"/>
      <c r="Z192" s="109"/>
      <c r="AA192" s="109"/>
      <c r="AB192" s="130"/>
      <c r="AC192" s="131"/>
      <c r="AD192" s="129" t="str">
        <f t="shared" si="12"/>
        <v/>
      </c>
      <c r="AE192" s="132" t="str">
        <f t="shared" si="3"/>
        <v/>
      </c>
      <c r="AF192" s="129" t="str">
        <f t="shared" si="4"/>
        <v/>
      </c>
      <c r="AG192" s="132" t="str">
        <f t="shared" si="5"/>
        <v/>
      </c>
      <c r="AH192" s="133" t="str">
        <f t="shared" si="11"/>
        <v/>
      </c>
      <c r="AI192" s="133" t="str">
        <f t="shared" si="7"/>
        <v/>
      </c>
      <c r="AJ192" s="110"/>
      <c r="AK192" s="119" t="str">
        <f t="shared" si="8"/>
        <v/>
      </c>
      <c r="AL192" s="119" t="str">
        <f t="shared" si="9"/>
        <v/>
      </c>
      <c r="AM192" s="120" t="str">
        <f t="shared" si="10"/>
        <v/>
      </c>
    </row>
    <row r="193" spans="15:39" ht="3" hidden="1" customHeight="1" x14ac:dyDescent="0.3">
      <c r="O193" s="150"/>
      <c r="Q193" s="163"/>
      <c r="R193" s="111"/>
      <c r="S193" s="150"/>
      <c r="T193" s="109"/>
      <c r="Z193" s="109"/>
      <c r="AA193" s="109"/>
      <c r="AB193" s="130"/>
      <c r="AC193" s="131"/>
      <c r="AD193" s="129" t="str">
        <f t="shared" si="12"/>
        <v/>
      </c>
      <c r="AE193" s="132" t="str">
        <f t="shared" si="3"/>
        <v/>
      </c>
      <c r="AF193" s="129" t="str">
        <f t="shared" si="4"/>
        <v/>
      </c>
      <c r="AG193" s="132" t="str">
        <f t="shared" si="5"/>
        <v/>
      </c>
      <c r="AH193" s="133" t="str">
        <f t="shared" si="11"/>
        <v/>
      </c>
      <c r="AI193" s="133" t="str">
        <f t="shared" si="7"/>
        <v/>
      </c>
      <c r="AJ193" s="110"/>
      <c r="AK193" s="119" t="str">
        <f t="shared" si="8"/>
        <v/>
      </c>
      <c r="AL193" s="119" t="str">
        <f t="shared" si="9"/>
        <v/>
      </c>
      <c r="AM193" s="120" t="str">
        <f t="shared" si="10"/>
        <v/>
      </c>
    </row>
    <row r="194" spans="15:39" ht="3" hidden="1" customHeight="1" x14ac:dyDescent="0.3">
      <c r="O194" s="150"/>
      <c r="Q194" s="163"/>
      <c r="R194" s="111"/>
      <c r="S194" s="150"/>
      <c r="T194" s="109"/>
      <c r="Z194" s="109"/>
      <c r="AA194" s="109"/>
      <c r="AB194" s="130"/>
      <c r="AC194" s="131"/>
      <c r="AD194" s="129" t="str">
        <f t="shared" si="12"/>
        <v/>
      </c>
      <c r="AE194" s="132" t="str">
        <f t="shared" si="3"/>
        <v/>
      </c>
      <c r="AF194" s="129" t="str">
        <f t="shared" si="4"/>
        <v/>
      </c>
      <c r="AG194" s="132" t="str">
        <f t="shared" si="5"/>
        <v/>
      </c>
      <c r="AH194" s="133" t="str">
        <f t="shared" si="11"/>
        <v/>
      </c>
      <c r="AI194" s="133" t="str">
        <f t="shared" si="7"/>
        <v/>
      </c>
      <c r="AJ194" s="110"/>
      <c r="AK194" s="119" t="str">
        <f t="shared" si="8"/>
        <v/>
      </c>
      <c r="AL194" s="119" t="str">
        <f t="shared" si="9"/>
        <v/>
      </c>
      <c r="AM194" s="120" t="str">
        <f t="shared" si="10"/>
        <v/>
      </c>
    </row>
    <row r="195" spans="15:39" ht="3" hidden="1" customHeight="1" x14ac:dyDescent="0.3">
      <c r="O195" s="150"/>
      <c r="Q195" s="163"/>
      <c r="R195" s="111"/>
      <c r="S195" s="150"/>
      <c r="T195" s="109"/>
      <c r="Z195" s="109"/>
      <c r="AA195" s="109"/>
      <c r="AB195" s="130"/>
      <c r="AC195" s="131"/>
      <c r="AD195" s="129" t="str">
        <f t="shared" si="12"/>
        <v/>
      </c>
      <c r="AE195" s="132" t="str">
        <f t="shared" si="3"/>
        <v/>
      </c>
      <c r="AF195" s="129" t="str">
        <f t="shared" si="4"/>
        <v/>
      </c>
      <c r="AG195" s="132" t="str">
        <f t="shared" si="5"/>
        <v/>
      </c>
      <c r="AH195" s="133" t="str">
        <f t="shared" si="11"/>
        <v/>
      </c>
      <c r="AI195" s="133" t="str">
        <f t="shared" si="7"/>
        <v/>
      </c>
      <c r="AJ195" s="110"/>
      <c r="AK195" s="119" t="str">
        <f t="shared" si="8"/>
        <v/>
      </c>
      <c r="AL195" s="119" t="str">
        <f t="shared" si="9"/>
        <v/>
      </c>
      <c r="AM195" s="120" t="str">
        <f t="shared" si="10"/>
        <v/>
      </c>
    </row>
    <row r="196" spans="15:39" ht="3" hidden="1" customHeight="1" x14ac:dyDescent="0.3">
      <c r="O196" s="150"/>
      <c r="Q196" s="163"/>
      <c r="R196" s="111"/>
      <c r="S196" s="150"/>
      <c r="T196" s="109"/>
      <c r="Z196" s="109"/>
      <c r="AA196" s="109"/>
      <c r="AB196" s="130"/>
      <c r="AC196" s="131"/>
      <c r="AD196" s="129" t="str">
        <f t="shared" si="12"/>
        <v/>
      </c>
      <c r="AE196" s="132" t="str">
        <f t="shared" si="3"/>
        <v/>
      </c>
      <c r="AF196" s="129" t="str">
        <f t="shared" si="4"/>
        <v/>
      </c>
      <c r="AG196" s="132" t="str">
        <f t="shared" si="5"/>
        <v/>
      </c>
      <c r="AH196" s="133" t="str">
        <f t="shared" si="11"/>
        <v/>
      </c>
      <c r="AI196" s="133" t="str">
        <f t="shared" si="7"/>
        <v/>
      </c>
      <c r="AJ196" s="110"/>
      <c r="AK196" s="119" t="str">
        <f t="shared" si="8"/>
        <v/>
      </c>
      <c r="AL196" s="119" t="str">
        <f t="shared" si="9"/>
        <v/>
      </c>
      <c r="AM196" s="120" t="str">
        <f t="shared" si="10"/>
        <v/>
      </c>
    </row>
    <row r="197" spans="15:39" ht="3" hidden="1" customHeight="1" x14ac:dyDescent="0.3">
      <c r="O197" s="150"/>
      <c r="Q197" s="163"/>
      <c r="R197" s="111"/>
      <c r="S197" s="150"/>
      <c r="T197" s="109"/>
      <c r="Z197" s="109"/>
      <c r="AA197" s="109"/>
      <c r="AB197" s="130"/>
      <c r="AC197" s="131"/>
      <c r="AD197" s="129" t="str">
        <f t="shared" si="12"/>
        <v/>
      </c>
      <c r="AE197" s="132" t="str">
        <f t="shared" si="3"/>
        <v/>
      </c>
      <c r="AF197" s="129" t="str">
        <f t="shared" si="4"/>
        <v/>
      </c>
      <c r="AG197" s="132" t="str">
        <f t="shared" si="5"/>
        <v/>
      </c>
      <c r="AH197" s="133" t="str">
        <f t="shared" si="11"/>
        <v/>
      </c>
      <c r="AI197" s="133" t="str">
        <f t="shared" si="7"/>
        <v/>
      </c>
      <c r="AJ197" s="110"/>
      <c r="AK197" s="119" t="str">
        <f t="shared" si="8"/>
        <v/>
      </c>
      <c r="AL197" s="119" t="str">
        <f t="shared" si="9"/>
        <v/>
      </c>
      <c r="AM197" s="120" t="str">
        <f t="shared" si="10"/>
        <v/>
      </c>
    </row>
    <row r="198" spans="15:39" ht="3" hidden="1" customHeight="1" x14ac:dyDescent="0.3">
      <c r="O198" s="150"/>
      <c r="Q198" s="163"/>
      <c r="R198" s="111"/>
      <c r="S198" s="150"/>
      <c r="T198" s="109"/>
      <c r="Z198" s="109"/>
      <c r="AA198" s="109"/>
      <c r="AB198" s="130"/>
      <c r="AC198" s="131"/>
      <c r="AD198" s="129" t="str">
        <f t="shared" si="12"/>
        <v/>
      </c>
      <c r="AE198" s="132" t="str">
        <f t="shared" si="3"/>
        <v/>
      </c>
      <c r="AF198" s="129" t="str">
        <f t="shared" si="4"/>
        <v/>
      </c>
      <c r="AG198" s="132" t="str">
        <f t="shared" si="5"/>
        <v/>
      </c>
      <c r="AH198" s="133" t="str">
        <f t="shared" si="11"/>
        <v/>
      </c>
      <c r="AI198" s="133" t="str">
        <f t="shared" si="7"/>
        <v/>
      </c>
      <c r="AJ198" s="110"/>
      <c r="AK198" s="119" t="str">
        <f t="shared" si="8"/>
        <v/>
      </c>
      <c r="AL198" s="119" t="str">
        <f t="shared" si="9"/>
        <v/>
      </c>
      <c r="AM198" s="120" t="str">
        <f t="shared" si="10"/>
        <v/>
      </c>
    </row>
    <row r="199" spans="15:39" ht="3" hidden="1" customHeight="1" x14ac:dyDescent="0.3">
      <c r="O199" s="150"/>
      <c r="Q199" s="163"/>
      <c r="R199" s="111"/>
      <c r="S199" s="150"/>
      <c r="T199" s="109"/>
      <c r="Z199" s="109"/>
      <c r="AA199" s="109"/>
      <c r="AB199" s="130"/>
      <c r="AC199" s="131"/>
      <c r="AD199" s="129" t="str">
        <f t="shared" si="12"/>
        <v/>
      </c>
      <c r="AE199" s="132" t="str">
        <f t="shared" si="3"/>
        <v/>
      </c>
      <c r="AF199" s="129" t="str">
        <f t="shared" si="4"/>
        <v/>
      </c>
      <c r="AG199" s="132" t="str">
        <f t="shared" si="5"/>
        <v/>
      </c>
      <c r="AH199" s="133" t="str">
        <f t="shared" si="11"/>
        <v/>
      </c>
      <c r="AI199" s="133" t="str">
        <f t="shared" si="7"/>
        <v/>
      </c>
      <c r="AJ199" s="110"/>
      <c r="AK199" s="119" t="str">
        <f t="shared" si="8"/>
        <v/>
      </c>
      <c r="AL199" s="119" t="str">
        <f t="shared" si="9"/>
        <v/>
      </c>
      <c r="AM199" s="120" t="str">
        <f t="shared" si="10"/>
        <v/>
      </c>
    </row>
    <row r="200" spans="15:39" ht="3" hidden="1" customHeight="1" x14ac:dyDescent="0.3">
      <c r="O200" s="150"/>
      <c r="Q200" s="163"/>
      <c r="R200" s="111"/>
      <c r="S200" s="150"/>
      <c r="T200" s="109"/>
      <c r="Z200" s="109"/>
      <c r="AA200" s="109"/>
      <c r="AB200" s="130"/>
      <c r="AC200" s="131"/>
      <c r="AD200" s="129" t="str">
        <f t="shared" si="12"/>
        <v/>
      </c>
      <c r="AE200" s="132" t="str">
        <f t="shared" si="3"/>
        <v/>
      </c>
      <c r="AF200" s="129" t="str">
        <f t="shared" si="4"/>
        <v/>
      </c>
      <c r="AG200" s="132" t="str">
        <f t="shared" si="5"/>
        <v/>
      </c>
      <c r="AH200" s="133" t="str">
        <f t="shared" si="11"/>
        <v/>
      </c>
      <c r="AI200" s="133" t="str">
        <f t="shared" si="7"/>
        <v/>
      </c>
      <c r="AJ200" s="110"/>
      <c r="AK200" s="119" t="str">
        <f t="shared" si="8"/>
        <v/>
      </c>
      <c r="AL200" s="119" t="str">
        <f t="shared" si="9"/>
        <v/>
      </c>
      <c r="AM200" s="120" t="str">
        <f t="shared" si="10"/>
        <v/>
      </c>
    </row>
    <row r="201" spans="15:39" ht="3" hidden="1" customHeight="1" x14ac:dyDescent="0.3">
      <c r="O201" s="150"/>
      <c r="Q201" s="163"/>
      <c r="R201" s="111"/>
      <c r="S201" s="150"/>
      <c r="T201" s="109"/>
      <c r="Z201" s="109"/>
      <c r="AA201" s="109"/>
      <c r="AB201" s="130"/>
      <c r="AC201" s="131"/>
      <c r="AD201" s="129" t="str">
        <f t="shared" si="12"/>
        <v/>
      </c>
      <c r="AE201" s="132" t="str">
        <f t="shared" si="3"/>
        <v/>
      </c>
      <c r="AF201" s="129" t="str">
        <f t="shared" si="4"/>
        <v/>
      </c>
      <c r="AG201" s="132" t="str">
        <f t="shared" si="5"/>
        <v/>
      </c>
      <c r="AH201" s="133" t="str">
        <f t="shared" si="11"/>
        <v/>
      </c>
      <c r="AI201" s="133" t="str">
        <f t="shared" si="7"/>
        <v/>
      </c>
      <c r="AJ201" s="110"/>
      <c r="AK201" s="119" t="str">
        <f t="shared" si="8"/>
        <v/>
      </c>
      <c r="AL201" s="119" t="str">
        <f t="shared" si="9"/>
        <v/>
      </c>
      <c r="AM201" s="120" t="str">
        <f t="shared" si="10"/>
        <v/>
      </c>
    </row>
    <row r="202" spans="15:39" ht="3" hidden="1" customHeight="1" x14ac:dyDescent="0.3">
      <c r="O202" s="150"/>
      <c r="Q202" s="163"/>
      <c r="R202" s="111"/>
      <c r="S202" s="150"/>
      <c r="T202" s="109"/>
      <c r="Z202" s="109"/>
      <c r="AA202" s="109"/>
      <c r="AB202" s="130"/>
      <c r="AC202" s="131"/>
      <c r="AD202" s="129" t="str">
        <f t="shared" si="12"/>
        <v/>
      </c>
      <c r="AE202" s="132" t="str">
        <f t="shared" si="3"/>
        <v/>
      </c>
      <c r="AF202" s="129" t="str">
        <f t="shared" si="4"/>
        <v/>
      </c>
      <c r="AG202" s="132" t="str">
        <f t="shared" si="5"/>
        <v/>
      </c>
      <c r="AH202" s="133" t="str">
        <f t="shared" si="11"/>
        <v/>
      </c>
      <c r="AI202" s="133" t="str">
        <f t="shared" si="7"/>
        <v/>
      </c>
      <c r="AJ202" s="110"/>
      <c r="AK202" s="119" t="str">
        <f t="shared" si="8"/>
        <v/>
      </c>
      <c r="AL202" s="119" t="str">
        <f t="shared" si="9"/>
        <v/>
      </c>
      <c r="AM202" s="120" t="str">
        <f t="shared" si="10"/>
        <v/>
      </c>
    </row>
    <row r="203" spans="15:39" ht="3" hidden="1" customHeight="1" x14ac:dyDescent="0.3">
      <c r="O203" s="150"/>
      <c r="Q203" s="163"/>
      <c r="R203" s="111"/>
      <c r="S203" s="150"/>
      <c r="T203" s="109"/>
      <c r="Z203" s="109"/>
      <c r="AA203" s="109"/>
      <c r="AB203" s="130"/>
      <c r="AC203" s="131"/>
      <c r="AD203" s="129" t="str">
        <f t="shared" si="12"/>
        <v/>
      </c>
      <c r="AE203" s="132" t="str">
        <f t="shared" si="3"/>
        <v/>
      </c>
      <c r="AF203" s="129" t="str">
        <f t="shared" si="4"/>
        <v/>
      </c>
      <c r="AG203" s="132" t="str">
        <f t="shared" si="5"/>
        <v/>
      </c>
      <c r="AH203" s="133" t="str">
        <f t="shared" si="11"/>
        <v/>
      </c>
      <c r="AI203" s="133" t="str">
        <f t="shared" si="7"/>
        <v/>
      </c>
      <c r="AJ203" s="110"/>
      <c r="AK203" s="119" t="str">
        <f t="shared" si="8"/>
        <v/>
      </c>
      <c r="AL203" s="119" t="str">
        <f t="shared" si="9"/>
        <v/>
      </c>
      <c r="AM203" s="120" t="str">
        <f t="shared" si="10"/>
        <v/>
      </c>
    </row>
    <row r="204" spans="15:39" ht="3" hidden="1" customHeight="1" x14ac:dyDescent="0.3">
      <c r="O204" s="150"/>
      <c r="Q204" s="163"/>
      <c r="R204" s="111"/>
      <c r="S204" s="150"/>
      <c r="T204" s="109"/>
      <c r="Z204" s="109"/>
      <c r="AA204" s="109"/>
      <c r="AB204" s="130"/>
      <c r="AC204" s="131"/>
      <c r="AD204" s="129" t="str">
        <f t="shared" si="12"/>
        <v/>
      </c>
      <c r="AE204" s="132" t="str">
        <f t="shared" si="3"/>
        <v/>
      </c>
      <c r="AF204" s="129" t="str">
        <f t="shared" si="4"/>
        <v/>
      </c>
      <c r="AG204" s="132" t="str">
        <f t="shared" si="5"/>
        <v/>
      </c>
      <c r="AH204" s="133" t="str">
        <f t="shared" si="11"/>
        <v/>
      </c>
      <c r="AI204" s="133" t="str">
        <f t="shared" si="7"/>
        <v/>
      </c>
      <c r="AJ204" s="110"/>
      <c r="AK204" s="119" t="str">
        <f t="shared" si="8"/>
        <v/>
      </c>
      <c r="AL204" s="119" t="str">
        <f t="shared" si="9"/>
        <v/>
      </c>
      <c r="AM204" s="120" t="str">
        <f t="shared" si="10"/>
        <v/>
      </c>
    </row>
    <row r="205" spans="15:39" ht="3" hidden="1" customHeight="1" x14ac:dyDescent="0.3">
      <c r="O205" s="150"/>
      <c r="Q205" s="163"/>
      <c r="R205" s="111"/>
      <c r="S205" s="150"/>
      <c r="T205" s="109"/>
      <c r="Z205" s="109"/>
      <c r="AA205" s="109"/>
      <c r="AB205" s="130"/>
      <c r="AC205" s="131"/>
      <c r="AD205" s="129" t="str">
        <f t="shared" si="12"/>
        <v/>
      </c>
      <c r="AE205" s="132" t="str">
        <f t="shared" si="3"/>
        <v/>
      </c>
      <c r="AF205" s="129" t="str">
        <f t="shared" si="4"/>
        <v/>
      </c>
      <c r="AG205" s="132" t="str">
        <f t="shared" si="5"/>
        <v/>
      </c>
      <c r="AH205" s="133" t="str">
        <f t="shared" si="11"/>
        <v/>
      </c>
      <c r="AI205" s="133" t="str">
        <f t="shared" si="7"/>
        <v/>
      </c>
      <c r="AJ205" s="110"/>
      <c r="AK205" s="119" t="str">
        <f t="shared" si="8"/>
        <v/>
      </c>
      <c r="AL205" s="119" t="str">
        <f t="shared" si="9"/>
        <v/>
      </c>
      <c r="AM205" s="120" t="str">
        <f t="shared" si="10"/>
        <v/>
      </c>
    </row>
    <row r="206" spans="15:39" ht="3" hidden="1" customHeight="1" x14ac:dyDescent="0.3">
      <c r="O206" s="150"/>
      <c r="Q206" s="163"/>
      <c r="R206" s="111"/>
      <c r="S206" s="150"/>
      <c r="T206" s="109"/>
      <c r="Z206" s="109"/>
      <c r="AA206" s="109"/>
      <c r="AB206" s="130"/>
      <c r="AC206" s="131"/>
      <c r="AD206" s="129" t="str">
        <f t="shared" si="12"/>
        <v/>
      </c>
      <c r="AE206" s="132" t="str">
        <f t="shared" si="3"/>
        <v/>
      </c>
      <c r="AF206" s="129" t="str">
        <f t="shared" si="4"/>
        <v/>
      </c>
      <c r="AG206" s="132" t="str">
        <f t="shared" si="5"/>
        <v/>
      </c>
      <c r="AH206" s="133" t="str">
        <f t="shared" si="11"/>
        <v/>
      </c>
      <c r="AI206" s="133" t="str">
        <f t="shared" si="7"/>
        <v/>
      </c>
      <c r="AJ206" s="110"/>
      <c r="AK206" s="119" t="str">
        <f t="shared" si="8"/>
        <v/>
      </c>
      <c r="AL206" s="119" t="str">
        <f t="shared" si="9"/>
        <v/>
      </c>
      <c r="AM206" s="120" t="str">
        <f t="shared" si="10"/>
        <v/>
      </c>
    </row>
    <row r="207" spans="15:39" ht="3" hidden="1" customHeight="1" x14ac:dyDescent="0.3">
      <c r="O207" s="150"/>
      <c r="Q207" s="163"/>
      <c r="R207" s="111"/>
      <c r="S207" s="150"/>
      <c r="T207" s="109"/>
      <c r="Z207" s="109"/>
      <c r="AA207" s="109"/>
      <c r="AB207" s="130"/>
      <c r="AC207" s="131"/>
      <c r="AD207" s="129" t="str">
        <f t="shared" si="12"/>
        <v/>
      </c>
      <c r="AE207" s="132" t="str">
        <f t="shared" si="3"/>
        <v/>
      </c>
      <c r="AF207" s="129" t="str">
        <f t="shared" si="4"/>
        <v/>
      </c>
      <c r="AG207" s="132" t="str">
        <f t="shared" si="5"/>
        <v/>
      </c>
      <c r="AH207" s="133" t="str">
        <f t="shared" si="11"/>
        <v/>
      </c>
      <c r="AI207" s="133" t="str">
        <f t="shared" si="7"/>
        <v/>
      </c>
      <c r="AJ207" s="110"/>
      <c r="AK207" s="119" t="str">
        <f t="shared" si="8"/>
        <v/>
      </c>
      <c r="AL207" s="119" t="str">
        <f t="shared" si="9"/>
        <v/>
      </c>
      <c r="AM207" s="120" t="str">
        <f t="shared" si="10"/>
        <v/>
      </c>
    </row>
    <row r="208" spans="15:39" ht="3" hidden="1" customHeight="1" x14ac:dyDescent="0.3">
      <c r="O208" s="150"/>
      <c r="Q208" s="163"/>
      <c r="R208" s="111"/>
      <c r="S208" s="150"/>
      <c r="T208" s="109"/>
      <c r="Z208" s="109"/>
      <c r="AA208" s="109"/>
      <c r="AB208" s="130"/>
      <c r="AC208" s="131"/>
      <c r="AD208" s="129" t="str">
        <f t="shared" si="12"/>
        <v/>
      </c>
      <c r="AE208" s="132" t="str">
        <f t="shared" si="3"/>
        <v/>
      </c>
      <c r="AF208" s="129" t="str">
        <f t="shared" si="4"/>
        <v/>
      </c>
      <c r="AG208" s="132" t="str">
        <f t="shared" si="5"/>
        <v/>
      </c>
      <c r="AH208" s="133" t="str">
        <f t="shared" si="11"/>
        <v/>
      </c>
      <c r="AI208" s="133" t="str">
        <f t="shared" si="7"/>
        <v/>
      </c>
      <c r="AJ208" s="110"/>
      <c r="AK208" s="119" t="str">
        <f t="shared" si="8"/>
        <v/>
      </c>
      <c r="AL208" s="119" t="str">
        <f t="shared" si="9"/>
        <v/>
      </c>
      <c r="AM208" s="120" t="str">
        <f t="shared" si="10"/>
        <v/>
      </c>
    </row>
    <row r="209" spans="10:39" ht="3" hidden="1" customHeight="1" x14ac:dyDescent="0.3">
      <c r="O209" s="150"/>
      <c r="Q209" s="163"/>
      <c r="R209" s="111"/>
      <c r="S209" s="150"/>
      <c r="T209" s="109"/>
      <c r="Z209" s="109"/>
      <c r="AA209" s="109"/>
      <c r="AB209" s="130"/>
      <c r="AC209" s="131"/>
      <c r="AD209" s="129" t="str">
        <f t="shared" si="12"/>
        <v/>
      </c>
      <c r="AE209" s="132" t="str">
        <f t="shared" si="3"/>
        <v/>
      </c>
      <c r="AF209" s="129" t="str">
        <f t="shared" si="4"/>
        <v/>
      </c>
      <c r="AG209" s="132" t="str">
        <f t="shared" si="5"/>
        <v/>
      </c>
      <c r="AH209" s="133" t="str">
        <f t="shared" si="11"/>
        <v/>
      </c>
      <c r="AI209" s="133" t="str">
        <f t="shared" si="7"/>
        <v/>
      </c>
      <c r="AJ209" s="110"/>
      <c r="AK209" s="119" t="str">
        <f t="shared" si="8"/>
        <v/>
      </c>
      <c r="AL209" s="119" t="str">
        <f t="shared" si="9"/>
        <v/>
      </c>
      <c r="AM209" s="120" t="str">
        <f t="shared" si="10"/>
        <v/>
      </c>
    </row>
    <row r="210" spans="10:39" ht="3" hidden="1" customHeight="1" x14ac:dyDescent="0.3">
      <c r="O210" s="150"/>
      <c r="Q210" s="163"/>
      <c r="R210" s="111"/>
      <c r="S210" s="150"/>
      <c r="T210" s="109"/>
      <c r="Z210" s="109"/>
      <c r="AA210" s="109"/>
      <c r="AB210" s="130"/>
      <c r="AC210" s="131"/>
      <c r="AD210" s="129" t="str">
        <f t="shared" si="12"/>
        <v/>
      </c>
      <c r="AE210" s="132" t="str">
        <f t="shared" si="3"/>
        <v/>
      </c>
      <c r="AF210" s="129" t="str">
        <f t="shared" si="4"/>
        <v/>
      </c>
      <c r="AG210" s="132" t="str">
        <f t="shared" si="5"/>
        <v/>
      </c>
      <c r="AH210" s="133" t="str">
        <f t="shared" si="11"/>
        <v/>
      </c>
      <c r="AI210" s="133" t="str">
        <f t="shared" si="7"/>
        <v/>
      </c>
      <c r="AJ210" s="110"/>
      <c r="AK210" s="119" t="str">
        <f t="shared" si="8"/>
        <v/>
      </c>
      <c r="AL210" s="119" t="str">
        <f t="shared" si="9"/>
        <v/>
      </c>
      <c r="AM210" s="120" t="str">
        <f t="shared" si="10"/>
        <v/>
      </c>
    </row>
    <row r="211" spans="10:39" ht="3" hidden="1" customHeight="1" x14ac:dyDescent="0.3">
      <c r="O211" s="150"/>
      <c r="Q211" s="163"/>
      <c r="R211" s="111"/>
      <c r="S211" s="150"/>
      <c r="T211" s="109"/>
      <c r="Z211" s="109"/>
      <c r="AA211" s="109"/>
      <c r="AB211" s="130"/>
      <c r="AC211" s="131"/>
      <c r="AD211" s="129" t="str">
        <f t="shared" si="12"/>
        <v/>
      </c>
      <c r="AE211" s="132" t="str">
        <f t="shared" si="3"/>
        <v/>
      </c>
      <c r="AF211" s="129" t="str">
        <f t="shared" si="4"/>
        <v/>
      </c>
      <c r="AG211" s="132" t="str">
        <f t="shared" si="5"/>
        <v/>
      </c>
      <c r="AH211" s="133" t="str">
        <f t="shared" si="11"/>
        <v/>
      </c>
      <c r="AI211" s="133" t="str">
        <f t="shared" si="7"/>
        <v/>
      </c>
      <c r="AJ211" s="110"/>
      <c r="AK211" s="119" t="str">
        <f t="shared" si="8"/>
        <v/>
      </c>
      <c r="AL211" s="119" t="str">
        <f t="shared" si="9"/>
        <v/>
      </c>
      <c r="AM211" s="120" t="str">
        <f t="shared" si="10"/>
        <v/>
      </c>
    </row>
    <row r="212" spans="10:39" ht="3" hidden="1" customHeight="1" x14ac:dyDescent="0.3">
      <c r="O212" s="150"/>
      <c r="Q212" s="163"/>
      <c r="R212" s="111"/>
      <c r="S212" s="150"/>
      <c r="T212" s="109"/>
      <c r="Z212" s="109"/>
      <c r="AA212" s="109"/>
      <c r="AB212" s="130"/>
      <c r="AC212" s="131"/>
      <c r="AD212" s="129" t="str">
        <f t="shared" si="12"/>
        <v/>
      </c>
      <c r="AE212" s="132" t="str">
        <f t="shared" si="3"/>
        <v/>
      </c>
      <c r="AF212" s="129" t="str">
        <f t="shared" si="4"/>
        <v/>
      </c>
      <c r="AG212" s="132" t="str">
        <f t="shared" si="5"/>
        <v/>
      </c>
      <c r="AH212" s="133" t="str">
        <f t="shared" si="11"/>
        <v/>
      </c>
      <c r="AI212" s="133" t="str">
        <f t="shared" si="7"/>
        <v/>
      </c>
      <c r="AJ212" s="110"/>
      <c r="AK212" s="119" t="str">
        <f t="shared" si="8"/>
        <v/>
      </c>
      <c r="AL212" s="119" t="str">
        <f t="shared" si="9"/>
        <v/>
      </c>
      <c r="AM212" s="120" t="str">
        <f t="shared" si="10"/>
        <v/>
      </c>
    </row>
    <row r="213" spans="10:39" ht="3" hidden="1" customHeight="1" x14ac:dyDescent="0.3">
      <c r="O213" s="150"/>
      <c r="Q213" s="163"/>
      <c r="R213" s="111"/>
      <c r="S213" s="150"/>
      <c r="T213" s="109"/>
      <c r="Z213" s="109"/>
      <c r="AA213" s="109"/>
      <c r="AB213" s="130"/>
      <c r="AC213" s="131"/>
      <c r="AD213" s="129" t="str">
        <f t="shared" si="12"/>
        <v/>
      </c>
      <c r="AE213" s="132" t="str">
        <f t="shared" si="3"/>
        <v/>
      </c>
      <c r="AF213" s="129" t="str">
        <f t="shared" si="4"/>
        <v/>
      </c>
      <c r="AG213" s="132" t="str">
        <f t="shared" si="5"/>
        <v/>
      </c>
      <c r="AH213" s="133" t="str">
        <f t="shared" si="11"/>
        <v/>
      </c>
      <c r="AI213" s="133" t="str">
        <f t="shared" si="7"/>
        <v/>
      </c>
      <c r="AJ213" s="110"/>
      <c r="AK213" s="119" t="str">
        <f t="shared" si="8"/>
        <v/>
      </c>
      <c r="AL213" s="119" t="str">
        <f t="shared" si="9"/>
        <v/>
      </c>
      <c r="AM213" s="120" t="str">
        <f t="shared" si="10"/>
        <v/>
      </c>
    </row>
    <row r="214" spans="10:39" ht="3" hidden="1" customHeight="1" x14ac:dyDescent="0.3">
      <c r="O214" s="150"/>
      <c r="Q214" s="163"/>
      <c r="R214" s="111"/>
      <c r="S214" s="150"/>
      <c r="T214" s="109"/>
      <c r="Z214" s="109"/>
      <c r="AA214" s="109"/>
      <c r="AB214" s="130"/>
      <c r="AC214" s="131"/>
      <c r="AD214" s="129" t="str">
        <f t="shared" si="12"/>
        <v/>
      </c>
      <c r="AE214" s="132" t="str">
        <f t="shared" si="3"/>
        <v/>
      </c>
      <c r="AF214" s="129" t="str">
        <f t="shared" si="4"/>
        <v/>
      </c>
      <c r="AG214" s="132" t="str">
        <f t="shared" si="5"/>
        <v/>
      </c>
      <c r="AH214" s="133" t="str">
        <f t="shared" si="11"/>
        <v/>
      </c>
      <c r="AI214" s="133" t="str">
        <f t="shared" si="7"/>
        <v/>
      </c>
      <c r="AJ214" s="110"/>
      <c r="AK214" s="119" t="str">
        <f t="shared" si="8"/>
        <v/>
      </c>
      <c r="AL214" s="119" t="str">
        <f t="shared" si="9"/>
        <v/>
      </c>
      <c r="AM214" s="120" t="str">
        <f t="shared" si="10"/>
        <v/>
      </c>
    </row>
    <row r="215" spans="10:39" ht="3" hidden="1" customHeight="1" x14ac:dyDescent="0.3">
      <c r="J215" s="55"/>
      <c r="O215" s="150"/>
      <c r="Q215" s="163"/>
      <c r="R215" s="111"/>
      <c r="S215" s="150"/>
      <c r="T215" s="109"/>
      <c r="Z215" s="109"/>
      <c r="AA215" s="109"/>
      <c r="AB215" s="130"/>
      <c r="AC215" s="131"/>
      <c r="AD215" s="129" t="str">
        <f t="shared" si="12"/>
        <v/>
      </c>
      <c r="AE215" s="132" t="str">
        <f t="shared" si="3"/>
        <v/>
      </c>
      <c r="AF215" s="129" t="str">
        <f t="shared" si="4"/>
        <v/>
      </c>
      <c r="AG215" s="132" t="str">
        <f t="shared" si="5"/>
        <v/>
      </c>
      <c r="AH215" s="133" t="str">
        <f t="shared" si="11"/>
        <v/>
      </c>
      <c r="AI215" s="133" t="str">
        <f t="shared" si="7"/>
        <v/>
      </c>
      <c r="AJ215" s="110"/>
      <c r="AK215" s="119" t="str">
        <f t="shared" si="8"/>
        <v/>
      </c>
      <c r="AL215" s="119" t="str">
        <f t="shared" si="9"/>
        <v/>
      </c>
      <c r="AM215" s="120" t="str">
        <f t="shared" si="10"/>
        <v/>
      </c>
    </row>
    <row r="216" spans="10:39" ht="3" hidden="1" customHeight="1" x14ac:dyDescent="0.3">
      <c r="J216" s="55"/>
      <c r="O216" s="150"/>
      <c r="Q216" s="163"/>
      <c r="R216" s="111"/>
      <c r="S216" s="150"/>
      <c r="T216" s="109"/>
      <c r="Z216" s="109"/>
      <c r="AA216" s="109"/>
      <c r="AB216" s="130"/>
      <c r="AC216" s="131"/>
      <c r="AD216" s="129" t="str">
        <f t="shared" ref="AD216:AD247" si="13">IF(AC216="","",AD$151+(2*(AC216-AC$151)*AA$156))</f>
        <v/>
      </c>
      <c r="AE216" s="132" t="str">
        <f t="shared" si="3"/>
        <v/>
      </c>
      <c r="AF216" s="129" t="str">
        <f t="shared" si="4"/>
        <v/>
      </c>
      <c r="AG216" s="132" t="str">
        <f t="shared" si="5"/>
        <v/>
      </c>
      <c r="AH216" s="133" t="str">
        <f t="shared" si="11"/>
        <v/>
      </c>
      <c r="AI216" s="133" t="str">
        <f t="shared" si="7"/>
        <v/>
      </c>
      <c r="AJ216" s="110"/>
      <c r="AK216" s="119" t="str">
        <f t="shared" si="8"/>
        <v/>
      </c>
      <c r="AL216" s="119" t="str">
        <f t="shared" si="9"/>
        <v/>
      </c>
      <c r="AM216" s="120" t="str">
        <f t="shared" si="10"/>
        <v/>
      </c>
    </row>
    <row r="217" spans="10:39" ht="3" hidden="1" customHeight="1" x14ac:dyDescent="0.3">
      <c r="J217" s="55"/>
      <c r="O217" s="150"/>
      <c r="Q217" s="163"/>
      <c r="R217" s="111"/>
      <c r="S217" s="150"/>
      <c r="T217" s="109"/>
      <c r="Z217" s="109"/>
      <c r="AA217" s="109"/>
      <c r="AB217" s="130"/>
      <c r="AC217" s="131"/>
      <c r="AD217" s="129" t="str">
        <f t="shared" si="13"/>
        <v/>
      </c>
      <c r="AE217" s="132" t="str">
        <f t="shared" ref="AE217:AE251" si="14">IF(AC217="","",(AD217/2)^2*3.1415)</f>
        <v/>
      </c>
      <c r="AF217" s="129" t="str">
        <f t="shared" ref="AF217:AF251" si="15">IF(AC217="","",(AC217-AC216)/3*(AE216+AE217+(AE217*AE216)^0.5))</f>
        <v/>
      </c>
      <c r="AG217" s="132" t="str">
        <f t="shared" ref="AG217:AG251" si="16">IF(AC217="","",AG216+AF217)</f>
        <v/>
      </c>
      <c r="AH217" s="133" t="str">
        <f t="shared" si="11"/>
        <v/>
      </c>
      <c r="AI217" s="133" t="str">
        <f t="shared" si="7"/>
        <v/>
      </c>
      <c r="AJ217" s="110"/>
      <c r="AK217" s="119" t="str">
        <f t="shared" si="8"/>
        <v/>
      </c>
      <c r="AL217" s="119" t="str">
        <f t="shared" si="9"/>
        <v/>
      </c>
      <c r="AM217" s="120" t="str">
        <f t="shared" si="10"/>
        <v/>
      </c>
    </row>
    <row r="218" spans="10:39" ht="3" hidden="1" customHeight="1" x14ac:dyDescent="0.3">
      <c r="J218" s="55"/>
      <c r="O218" s="150"/>
      <c r="Q218" s="163"/>
      <c r="R218" s="111"/>
      <c r="S218" s="150"/>
      <c r="T218" s="109"/>
      <c r="Z218" s="109"/>
      <c r="AA218" s="109"/>
      <c r="AB218" s="130"/>
      <c r="AC218" s="131"/>
      <c r="AD218" s="129" t="str">
        <f t="shared" si="13"/>
        <v/>
      </c>
      <c r="AE218" s="132" t="str">
        <f t="shared" si="14"/>
        <v/>
      </c>
      <c r="AF218" s="129" t="str">
        <f t="shared" si="15"/>
        <v/>
      </c>
      <c r="AG218" s="132" t="str">
        <f t="shared" si="16"/>
        <v/>
      </c>
      <c r="AH218" s="133" t="str">
        <f t="shared" si="11"/>
        <v/>
      </c>
      <c r="AI218" s="133" t="str">
        <f t="shared" si="7"/>
        <v/>
      </c>
      <c r="AJ218" s="110"/>
      <c r="AK218" s="119" t="str">
        <f t="shared" si="8"/>
        <v/>
      </c>
      <c r="AL218" s="119" t="str">
        <f t="shared" si="9"/>
        <v/>
      </c>
      <c r="AM218" s="120" t="str">
        <f t="shared" si="10"/>
        <v/>
      </c>
    </row>
    <row r="219" spans="10:39" ht="3" hidden="1" customHeight="1" x14ac:dyDescent="0.3">
      <c r="O219" s="150"/>
      <c r="Q219" s="163"/>
      <c r="R219" s="111"/>
      <c r="S219" s="150"/>
      <c r="T219" s="109"/>
      <c r="Z219" s="109"/>
      <c r="AA219" s="109"/>
      <c r="AB219" s="130"/>
      <c r="AC219" s="131"/>
      <c r="AD219" s="129" t="str">
        <f t="shared" si="13"/>
        <v/>
      </c>
      <c r="AE219" s="132" t="str">
        <f t="shared" si="14"/>
        <v/>
      </c>
      <c r="AF219" s="129" t="str">
        <f t="shared" si="15"/>
        <v/>
      </c>
      <c r="AG219" s="132" t="str">
        <f t="shared" si="16"/>
        <v/>
      </c>
      <c r="AH219" s="133" t="str">
        <f t="shared" si="11"/>
        <v/>
      </c>
      <c r="AI219" s="133" t="str">
        <f t="shared" si="7"/>
        <v/>
      </c>
      <c r="AJ219" s="110"/>
      <c r="AK219" s="119" t="str">
        <f t="shared" si="8"/>
        <v/>
      </c>
      <c r="AL219" s="119" t="str">
        <f t="shared" si="9"/>
        <v/>
      </c>
      <c r="AM219" s="120" t="str">
        <f t="shared" si="10"/>
        <v/>
      </c>
    </row>
    <row r="220" spans="10:39" ht="3" hidden="1" customHeight="1" x14ac:dyDescent="0.3">
      <c r="J220" s="55"/>
      <c r="O220" s="150"/>
      <c r="Q220" s="163"/>
      <c r="R220" s="111"/>
      <c r="S220" s="150"/>
      <c r="T220" s="109"/>
      <c r="Z220" s="109"/>
      <c r="AA220" s="109"/>
      <c r="AB220" s="130"/>
      <c r="AC220" s="131"/>
      <c r="AD220" s="129" t="str">
        <f t="shared" si="13"/>
        <v/>
      </c>
      <c r="AE220" s="132" t="str">
        <f t="shared" si="14"/>
        <v/>
      </c>
      <c r="AF220" s="129" t="str">
        <f t="shared" si="15"/>
        <v/>
      </c>
      <c r="AG220" s="132" t="str">
        <f t="shared" si="16"/>
        <v/>
      </c>
      <c r="AH220" s="133" t="str">
        <f t="shared" si="11"/>
        <v/>
      </c>
      <c r="AI220" s="133" t="str">
        <f t="shared" si="7"/>
        <v/>
      </c>
      <c r="AJ220" s="110"/>
      <c r="AK220" s="119" t="str">
        <f t="shared" si="8"/>
        <v/>
      </c>
      <c r="AL220" s="119" t="str">
        <f t="shared" si="9"/>
        <v/>
      </c>
      <c r="AM220" s="120" t="str">
        <f t="shared" si="10"/>
        <v/>
      </c>
    </row>
    <row r="221" spans="10:39" ht="3" hidden="1" customHeight="1" x14ac:dyDescent="0.3">
      <c r="J221" s="55"/>
      <c r="O221" s="150"/>
      <c r="Q221" s="163"/>
      <c r="R221" s="111"/>
      <c r="S221" s="150"/>
      <c r="T221" s="109"/>
      <c r="Z221" s="109"/>
      <c r="AA221" s="109"/>
      <c r="AB221" s="130"/>
      <c r="AC221" s="131"/>
      <c r="AD221" s="129" t="str">
        <f t="shared" si="13"/>
        <v/>
      </c>
      <c r="AE221" s="132" t="str">
        <f t="shared" si="14"/>
        <v/>
      </c>
      <c r="AF221" s="129" t="str">
        <f t="shared" si="15"/>
        <v/>
      </c>
      <c r="AG221" s="132" t="str">
        <f t="shared" si="16"/>
        <v/>
      </c>
      <c r="AH221" s="133" t="str">
        <f t="shared" si="11"/>
        <v/>
      </c>
      <c r="AI221" s="133" t="str">
        <f t="shared" si="7"/>
        <v/>
      </c>
      <c r="AJ221" s="110"/>
      <c r="AK221" s="119" t="str">
        <f t="shared" si="8"/>
        <v/>
      </c>
      <c r="AL221" s="119" t="str">
        <f t="shared" si="9"/>
        <v/>
      </c>
      <c r="AM221" s="120" t="str">
        <f t="shared" si="10"/>
        <v/>
      </c>
    </row>
    <row r="222" spans="10:39" ht="3" hidden="1" customHeight="1" x14ac:dyDescent="0.3">
      <c r="J222" s="55"/>
      <c r="O222" s="150"/>
      <c r="Q222" s="163"/>
      <c r="R222" s="111"/>
      <c r="S222" s="150"/>
      <c r="T222" s="109"/>
      <c r="Z222" s="109"/>
      <c r="AA222" s="109"/>
      <c r="AB222" s="130"/>
      <c r="AC222" s="131"/>
      <c r="AD222" s="129" t="str">
        <f t="shared" si="13"/>
        <v/>
      </c>
      <c r="AE222" s="132" t="str">
        <f t="shared" si="14"/>
        <v/>
      </c>
      <c r="AF222" s="129" t="str">
        <f t="shared" si="15"/>
        <v/>
      </c>
      <c r="AG222" s="132" t="str">
        <f t="shared" si="16"/>
        <v/>
      </c>
      <c r="AH222" s="133" t="str">
        <f t="shared" si="11"/>
        <v/>
      </c>
      <c r="AI222" s="133" t="str">
        <f t="shared" si="7"/>
        <v/>
      </c>
      <c r="AJ222" s="110"/>
      <c r="AK222" s="119" t="str">
        <f t="shared" si="8"/>
        <v/>
      </c>
      <c r="AL222" s="119" t="str">
        <f t="shared" si="9"/>
        <v/>
      </c>
      <c r="AM222" s="120" t="str">
        <f t="shared" si="10"/>
        <v/>
      </c>
    </row>
    <row r="223" spans="10:39" ht="3" hidden="1" customHeight="1" x14ac:dyDescent="0.3">
      <c r="J223" s="55"/>
      <c r="O223" s="150"/>
      <c r="Q223" s="163"/>
      <c r="R223" s="111"/>
      <c r="S223" s="150"/>
      <c r="T223" s="109"/>
      <c r="Z223" s="109"/>
      <c r="AA223" s="109"/>
      <c r="AB223" s="130"/>
      <c r="AC223" s="131"/>
      <c r="AD223" s="129" t="str">
        <f t="shared" si="13"/>
        <v/>
      </c>
      <c r="AE223" s="132" t="str">
        <f t="shared" si="14"/>
        <v/>
      </c>
      <c r="AF223" s="129" t="str">
        <f t="shared" si="15"/>
        <v/>
      </c>
      <c r="AG223" s="132" t="str">
        <f t="shared" si="16"/>
        <v/>
      </c>
      <c r="AH223" s="133" t="str">
        <f t="shared" si="11"/>
        <v/>
      </c>
      <c r="AI223" s="133" t="str">
        <f t="shared" si="7"/>
        <v/>
      </c>
      <c r="AJ223" s="110"/>
      <c r="AK223" s="119" t="str">
        <f t="shared" si="8"/>
        <v/>
      </c>
      <c r="AL223" s="119" t="str">
        <f t="shared" si="9"/>
        <v/>
      </c>
      <c r="AM223" s="120" t="str">
        <f t="shared" si="10"/>
        <v/>
      </c>
    </row>
    <row r="224" spans="10:39" ht="3" hidden="1" customHeight="1" x14ac:dyDescent="0.3">
      <c r="J224" s="55"/>
      <c r="O224" s="150"/>
      <c r="Q224" s="163"/>
      <c r="R224" s="111"/>
      <c r="S224" s="150"/>
      <c r="T224" s="109"/>
      <c r="Z224" s="109"/>
      <c r="AA224" s="109"/>
      <c r="AB224" s="130"/>
      <c r="AC224" s="131"/>
      <c r="AD224" s="129" t="str">
        <f t="shared" si="13"/>
        <v/>
      </c>
      <c r="AE224" s="132" t="str">
        <f t="shared" si="14"/>
        <v/>
      </c>
      <c r="AF224" s="129" t="str">
        <f t="shared" si="15"/>
        <v/>
      </c>
      <c r="AG224" s="132" t="str">
        <f t="shared" si="16"/>
        <v/>
      </c>
      <c r="AH224" s="133" t="str">
        <f t="shared" si="11"/>
        <v/>
      </c>
      <c r="AI224" s="133" t="str">
        <f t="shared" si="7"/>
        <v/>
      </c>
      <c r="AJ224" s="110"/>
      <c r="AK224" s="119" t="str">
        <f t="shared" si="8"/>
        <v/>
      </c>
      <c r="AL224" s="119" t="str">
        <f t="shared" si="9"/>
        <v/>
      </c>
      <c r="AM224" s="120" t="str">
        <f t="shared" si="10"/>
        <v/>
      </c>
    </row>
    <row r="225" spans="10:39" ht="3" hidden="1" customHeight="1" x14ac:dyDescent="0.3">
      <c r="J225" s="55"/>
      <c r="O225" s="150"/>
      <c r="Q225" s="163"/>
      <c r="R225" s="111"/>
      <c r="S225" s="150"/>
      <c r="T225" s="109"/>
      <c r="Z225" s="109"/>
      <c r="AA225" s="109"/>
      <c r="AB225" s="130"/>
      <c r="AC225" s="131"/>
      <c r="AD225" s="129" t="str">
        <f t="shared" si="13"/>
        <v/>
      </c>
      <c r="AE225" s="132" t="str">
        <f t="shared" si="14"/>
        <v/>
      </c>
      <c r="AF225" s="129" t="str">
        <f t="shared" si="15"/>
        <v/>
      </c>
      <c r="AG225" s="132" t="str">
        <f t="shared" si="16"/>
        <v/>
      </c>
      <c r="AH225" s="133" t="str">
        <f t="shared" si="11"/>
        <v/>
      </c>
      <c r="AI225" s="133" t="str">
        <f t="shared" si="7"/>
        <v/>
      </c>
      <c r="AJ225" s="110"/>
      <c r="AK225" s="119" t="str">
        <f t="shared" si="8"/>
        <v/>
      </c>
      <c r="AL225" s="119" t="str">
        <f t="shared" si="9"/>
        <v/>
      </c>
      <c r="AM225" s="120" t="str">
        <f t="shared" si="10"/>
        <v/>
      </c>
    </row>
    <row r="226" spans="10:39" ht="3" hidden="1" customHeight="1" x14ac:dyDescent="0.3">
      <c r="J226" s="55"/>
      <c r="O226" s="150"/>
      <c r="Q226" s="163"/>
      <c r="R226" s="111"/>
      <c r="S226" s="150"/>
      <c r="T226" s="109"/>
      <c r="Z226" s="109"/>
      <c r="AA226" s="109"/>
      <c r="AB226" s="130"/>
      <c r="AC226" s="131"/>
      <c r="AD226" s="129" t="str">
        <f t="shared" si="13"/>
        <v/>
      </c>
      <c r="AE226" s="132" t="str">
        <f t="shared" si="14"/>
        <v/>
      </c>
      <c r="AF226" s="129" t="str">
        <f t="shared" si="15"/>
        <v/>
      </c>
      <c r="AG226" s="132" t="str">
        <f t="shared" si="16"/>
        <v/>
      </c>
      <c r="AH226" s="133" t="str">
        <f t="shared" si="11"/>
        <v/>
      </c>
      <c r="AI226" s="133" t="str">
        <f t="shared" si="7"/>
        <v/>
      </c>
      <c r="AJ226" s="110"/>
      <c r="AK226" s="119" t="str">
        <f t="shared" si="8"/>
        <v/>
      </c>
      <c r="AL226" s="119" t="str">
        <f t="shared" si="9"/>
        <v/>
      </c>
      <c r="AM226" s="120" t="str">
        <f t="shared" si="10"/>
        <v/>
      </c>
    </row>
    <row r="227" spans="10:39" ht="3" hidden="1" customHeight="1" x14ac:dyDescent="0.3">
      <c r="J227" s="55"/>
      <c r="O227" s="150"/>
      <c r="Q227" s="163"/>
      <c r="R227" s="111"/>
      <c r="S227" s="150"/>
      <c r="T227" s="109"/>
      <c r="Z227" s="109"/>
      <c r="AA227" s="109"/>
      <c r="AB227" s="130"/>
      <c r="AC227" s="131"/>
      <c r="AD227" s="129" t="str">
        <f t="shared" si="13"/>
        <v/>
      </c>
      <c r="AE227" s="132" t="str">
        <f t="shared" si="14"/>
        <v/>
      </c>
      <c r="AF227" s="129" t="str">
        <f t="shared" si="15"/>
        <v/>
      </c>
      <c r="AG227" s="132" t="str">
        <f t="shared" si="16"/>
        <v/>
      </c>
      <c r="AH227" s="133" t="str">
        <f t="shared" si="11"/>
        <v/>
      </c>
      <c r="AI227" s="133" t="str">
        <f t="shared" si="7"/>
        <v/>
      </c>
      <c r="AJ227" s="110"/>
      <c r="AK227" s="119" t="str">
        <f t="shared" si="8"/>
        <v/>
      </c>
      <c r="AL227" s="119" t="str">
        <f t="shared" si="9"/>
        <v/>
      </c>
      <c r="AM227" s="120" t="str">
        <f t="shared" si="10"/>
        <v/>
      </c>
    </row>
    <row r="228" spans="10:39" ht="3" hidden="1" customHeight="1" x14ac:dyDescent="0.3">
      <c r="J228" s="55"/>
      <c r="O228" s="150"/>
      <c r="Q228" s="163"/>
      <c r="R228" s="111"/>
      <c r="S228" s="150"/>
      <c r="T228" s="109"/>
      <c r="Z228" s="109"/>
      <c r="AA228" s="109"/>
      <c r="AB228" s="130"/>
      <c r="AC228" s="131"/>
      <c r="AD228" s="129" t="str">
        <f t="shared" si="13"/>
        <v/>
      </c>
      <c r="AE228" s="132" t="str">
        <f t="shared" si="14"/>
        <v/>
      </c>
      <c r="AF228" s="129" t="str">
        <f t="shared" si="15"/>
        <v/>
      </c>
      <c r="AG228" s="132" t="str">
        <f t="shared" si="16"/>
        <v/>
      </c>
      <c r="AH228" s="133" t="str">
        <f t="shared" si="11"/>
        <v/>
      </c>
      <c r="AI228" s="133" t="str">
        <f t="shared" si="7"/>
        <v/>
      </c>
      <c r="AJ228" s="110"/>
      <c r="AK228" s="119" t="str">
        <f t="shared" si="8"/>
        <v/>
      </c>
      <c r="AL228" s="119" t="str">
        <f t="shared" si="9"/>
        <v/>
      </c>
      <c r="AM228" s="120" t="str">
        <f t="shared" si="10"/>
        <v/>
      </c>
    </row>
    <row r="229" spans="10:39" ht="3" hidden="1" customHeight="1" x14ac:dyDescent="0.3">
      <c r="J229" s="55"/>
      <c r="Z229" s="109"/>
      <c r="AA229" s="109"/>
      <c r="AB229" s="130"/>
      <c r="AC229" s="131"/>
      <c r="AD229" s="129" t="str">
        <f t="shared" si="13"/>
        <v/>
      </c>
      <c r="AE229" s="132" t="str">
        <f t="shared" si="14"/>
        <v/>
      </c>
      <c r="AF229" s="129" t="str">
        <f t="shared" si="15"/>
        <v/>
      </c>
      <c r="AG229" s="132" t="str">
        <f t="shared" si="16"/>
        <v/>
      </c>
      <c r="AH229" s="133" t="str">
        <f t="shared" si="11"/>
        <v/>
      </c>
      <c r="AI229" s="133" t="str">
        <f t="shared" si="7"/>
        <v/>
      </c>
      <c r="AJ229" s="110"/>
      <c r="AK229" s="119" t="str">
        <f t="shared" si="8"/>
        <v/>
      </c>
      <c r="AL229" s="119" t="str">
        <f t="shared" si="9"/>
        <v/>
      </c>
      <c r="AM229" s="120" t="str">
        <f t="shared" si="10"/>
        <v/>
      </c>
    </row>
    <row r="230" spans="10:39" ht="3" hidden="1" customHeight="1" x14ac:dyDescent="0.3">
      <c r="J230" s="55"/>
      <c r="Z230" s="109"/>
      <c r="AA230" s="109"/>
      <c r="AB230" s="130"/>
      <c r="AC230" s="131"/>
      <c r="AD230" s="129" t="str">
        <f t="shared" si="13"/>
        <v/>
      </c>
      <c r="AE230" s="132" t="str">
        <f t="shared" si="14"/>
        <v/>
      </c>
      <c r="AF230" s="129" t="str">
        <f t="shared" si="15"/>
        <v/>
      </c>
      <c r="AG230" s="132" t="str">
        <f t="shared" si="16"/>
        <v/>
      </c>
      <c r="AH230" s="133" t="str">
        <f t="shared" si="11"/>
        <v/>
      </c>
      <c r="AI230" s="133" t="str">
        <f t="shared" si="7"/>
        <v/>
      </c>
      <c r="AJ230" s="110"/>
      <c r="AK230" s="119" t="str">
        <f t="shared" si="8"/>
        <v/>
      </c>
      <c r="AL230" s="119" t="str">
        <f t="shared" si="9"/>
        <v/>
      </c>
      <c r="AM230" s="120" t="str">
        <f t="shared" si="10"/>
        <v/>
      </c>
    </row>
    <row r="231" spans="10:39" ht="3" hidden="1" customHeight="1" x14ac:dyDescent="0.3">
      <c r="J231" s="55"/>
      <c r="Z231" s="109"/>
      <c r="AA231" s="109"/>
      <c r="AB231" s="130"/>
      <c r="AC231" s="131"/>
      <c r="AD231" s="129" t="str">
        <f t="shared" si="13"/>
        <v/>
      </c>
      <c r="AE231" s="132" t="str">
        <f t="shared" si="14"/>
        <v/>
      </c>
      <c r="AF231" s="129" t="str">
        <f t="shared" si="15"/>
        <v/>
      </c>
      <c r="AG231" s="132" t="str">
        <f t="shared" si="16"/>
        <v/>
      </c>
      <c r="AH231" s="133" t="str">
        <f t="shared" si="11"/>
        <v/>
      </c>
      <c r="AI231" s="133" t="str">
        <f t="shared" si="7"/>
        <v/>
      </c>
      <c r="AJ231" s="110"/>
      <c r="AK231" s="119" t="str">
        <f t="shared" si="8"/>
        <v/>
      </c>
      <c r="AL231" s="119" t="str">
        <f t="shared" si="9"/>
        <v/>
      </c>
      <c r="AM231" s="120" t="str">
        <f t="shared" si="10"/>
        <v/>
      </c>
    </row>
    <row r="232" spans="10:39" ht="3" hidden="1" customHeight="1" x14ac:dyDescent="0.3">
      <c r="J232" s="55"/>
      <c r="Z232" s="109"/>
      <c r="AA232" s="109"/>
      <c r="AB232" s="130"/>
      <c r="AC232" s="131"/>
      <c r="AD232" s="129" t="str">
        <f t="shared" si="13"/>
        <v/>
      </c>
      <c r="AE232" s="132" t="str">
        <f t="shared" si="14"/>
        <v/>
      </c>
      <c r="AF232" s="129" t="str">
        <f t="shared" si="15"/>
        <v/>
      </c>
      <c r="AG232" s="132" t="str">
        <f t="shared" si="16"/>
        <v/>
      </c>
      <c r="AH232" s="133" t="str">
        <f t="shared" si="11"/>
        <v/>
      </c>
      <c r="AI232" s="133" t="str">
        <f t="shared" si="7"/>
        <v/>
      </c>
      <c r="AJ232" s="110"/>
      <c r="AK232" s="119" t="str">
        <f t="shared" si="8"/>
        <v/>
      </c>
      <c r="AL232" s="119" t="str">
        <f t="shared" si="9"/>
        <v/>
      </c>
      <c r="AM232" s="120" t="str">
        <f t="shared" si="10"/>
        <v/>
      </c>
    </row>
    <row r="233" spans="10:39" ht="3" hidden="1" customHeight="1" x14ac:dyDescent="0.3">
      <c r="J233" s="55"/>
      <c r="Z233" s="109"/>
      <c r="AA233" s="109"/>
      <c r="AB233" s="130"/>
      <c r="AC233" s="131"/>
      <c r="AD233" s="129" t="str">
        <f t="shared" si="13"/>
        <v/>
      </c>
      <c r="AE233" s="132" t="str">
        <f t="shared" si="14"/>
        <v/>
      </c>
      <c r="AF233" s="129" t="str">
        <f t="shared" si="15"/>
        <v/>
      </c>
      <c r="AG233" s="132" t="str">
        <f t="shared" si="16"/>
        <v/>
      </c>
      <c r="AH233" s="133" t="str">
        <f t="shared" si="11"/>
        <v/>
      </c>
      <c r="AI233" s="133" t="str">
        <f t="shared" si="7"/>
        <v/>
      </c>
      <c r="AJ233" s="110"/>
      <c r="AK233" s="119" t="str">
        <f t="shared" si="8"/>
        <v/>
      </c>
      <c r="AL233" s="119" t="str">
        <f t="shared" si="9"/>
        <v/>
      </c>
      <c r="AM233" s="120" t="str">
        <f t="shared" si="10"/>
        <v/>
      </c>
    </row>
    <row r="234" spans="10:39" ht="3" hidden="1" customHeight="1" x14ac:dyDescent="0.3">
      <c r="J234" s="55"/>
      <c r="Z234" s="109"/>
      <c r="AA234" s="109"/>
      <c r="AB234" s="130"/>
      <c r="AC234" s="131"/>
      <c r="AD234" s="129" t="str">
        <f t="shared" si="13"/>
        <v/>
      </c>
      <c r="AE234" s="132" t="str">
        <f t="shared" si="14"/>
        <v/>
      </c>
      <c r="AF234" s="129" t="str">
        <f t="shared" si="15"/>
        <v/>
      </c>
      <c r="AG234" s="132" t="str">
        <f t="shared" si="16"/>
        <v/>
      </c>
      <c r="AH234" s="133" t="str">
        <f t="shared" si="11"/>
        <v/>
      </c>
      <c r="AI234" s="133" t="str">
        <f t="shared" si="7"/>
        <v/>
      </c>
      <c r="AJ234" s="110"/>
      <c r="AK234" s="119" t="str">
        <f t="shared" si="8"/>
        <v/>
      </c>
      <c r="AL234" s="119" t="str">
        <f t="shared" si="9"/>
        <v/>
      </c>
      <c r="AM234" s="120" t="str">
        <f t="shared" si="10"/>
        <v/>
      </c>
    </row>
    <row r="235" spans="10:39" ht="3" hidden="1" customHeight="1" x14ac:dyDescent="0.3">
      <c r="J235" s="55"/>
      <c r="Z235" s="109"/>
      <c r="AA235" s="109"/>
      <c r="AB235" s="130"/>
      <c r="AC235" s="131"/>
      <c r="AD235" s="129" t="str">
        <f t="shared" si="13"/>
        <v/>
      </c>
      <c r="AE235" s="132" t="str">
        <f t="shared" si="14"/>
        <v/>
      </c>
      <c r="AF235" s="129" t="str">
        <f t="shared" si="15"/>
        <v/>
      </c>
      <c r="AG235" s="132" t="str">
        <f t="shared" si="16"/>
        <v/>
      </c>
      <c r="AH235" s="133" t="str">
        <f t="shared" si="11"/>
        <v/>
      </c>
      <c r="AI235" s="133" t="str">
        <f t="shared" si="7"/>
        <v/>
      </c>
      <c r="AJ235" s="110"/>
      <c r="AK235" s="119" t="str">
        <f t="shared" si="8"/>
        <v/>
      </c>
      <c r="AL235" s="119" t="str">
        <f t="shared" si="9"/>
        <v/>
      </c>
      <c r="AM235" s="120" t="str">
        <f t="shared" si="10"/>
        <v/>
      </c>
    </row>
    <row r="236" spans="10:39" ht="3" hidden="1" customHeight="1" x14ac:dyDescent="0.3">
      <c r="J236" s="55"/>
      <c r="Z236" s="109"/>
      <c r="AA236" s="109"/>
      <c r="AB236" s="130"/>
      <c r="AC236" s="131"/>
      <c r="AD236" s="129" t="str">
        <f t="shared" si="13"/>
        <v/>
      </c>
      <c r="AE236" s="132" t="str">
        <f t="shared" si="14"/>
        <v/>
      </c>
      <c r="AF236" s="129" t="str">
        <f t="shared" si="15"/>
        <v/>
      </c>
      <c r="AG236" s="132" t="str">
        <f t="shared" si="16"/>
        <v/>
      </c>
      <c r="AH236" s="133" t="str">
        <f t="shared" si="11"/>
        <v/>
      </c>
      <c r="AI236" s="133" t="str">
        <f t="shared" si="7"/>
        <v/>
      </c>
      <c r="AJ236" s="110"/>
      <c r="AK236" s="119" t="str">
        <f t="shared" si="8"/>
        <v/>
      </c>
      <c r="AL236" s="119" t="str">
        <f t="shared" si="9"/>
        <v/>
      </c>
      <c r="AM236" s="120" t="str">
        <f t="shared" si="10"/>
        <v/>
      </c>
    </row>
    <row r="237" spans="10:39" ht="3" hidden="1" customHeight="1" x14ac:dyDescent="0.3">
      <c r="J237" s="55"/>
      <c r="Z237" s="109"/>
      <c r="AA237" s="109"/>
      <c r="AB237" s="130"/>
      <c r="AC237" s="131"/>
      <c r="AD237" s="129" t="str">
        <f t="shared" si="13"/>
        <v/>
      </c>
      <c r="AE237" s="132" t="str">
        <f t="shared" si="14"/>
        <v/>
      </c>
      <c r="AF237" s="129" t="str">
        <f t="shared" si="15"/>
        <v/>
      </c>
      <c r="AG237" s="132" t="str">
        <f t="shared" si="16"/>
        <v/>
      </c>
      <c r="AH237" s="133" t="str">
        <f t="shared" si="11"/>
        <v/>
      </c>
      <c r="AI237" s="133" t="str">
        <f t="shared" si="7"/>
        <v/>
      </c>
      <c r="AJ237" s="110"/>
      <c r="AK237" s="119" t="str">
        <f t="shared" si="8"/>
        <v/>
      </c>
      <c r="AL237" s="119" t="str">
        <f t="shared" si="9"/>
        <v/>
      </c>
      <c r="AM237" s="120" t="str">
        <f t="shared" si="10"/>
        <v/>
      </c>
    </row>
    <row r="238" spans="10:39" ht="3" hidden="1" customHeight="1" x14ac:dyDescent="0.3">
      <c r="J238" s="55"/>
      <c r="Z238" s="109"/>
      <c r="AA238" s="109"/>
      <c r="AB238" s="130"/>
      <c r="AC238" s="131"/>
      <c r="AD238" s="129" t="str">
        <f t="shared" si="13"/>
        <v/>
      </c>
      <c r="AE238" s="132" t="str">
        <f t="shared" si="14"/>
        <v/>
      </c>
      <c r="AF238" s="129" t="str">
        <f t="shared" si="15"/>
        <v/>
      </c>
      <c r="AG238" s="132" t="str">
        <f t="shared" si="16"/>
        <v/>
      </c>
      <c r="AH238" s="133" t="str">
        <f t="shared" si="11"/>
        <v/>
      </c>
      <c r="AI238" s="133" t="str">
        <f t="shared" si="7"/>
        <v/>
      </c>
      <c r="AJ238" s="110"/>
      <c r="AK238" s="119" t="str">
        <f t="shared" si="8"/>
        <v/>
      </c>
      <c r="AL238" s="119" t="str">
        <f t="shared" si="9"/>
        <v/>
      </c>
      <c r="AM238" s="120" t="str">
        <f t="shared" si="10"/>
        <v/>
      </c>
    </row>
    <row r="239" spans="10:39" ht="3" hidden="1" customHeight="1" x14ac:dyDescent="0.3">
      <c r="J239" s="55"/>
      <c r="Z239" s="109"/>
      <c r="AA239" s="109"/>
      <c r="AB239" s="130"/>
      <c r="AC239" s="131"/>
      <c r="AD239" s="129" t="str">
        <f t="shared" si="13"/>
        <v/>
      </c>
      <c r="AE239" s="132" t="str">
        <f t="shared" si="14"/>
        <v/>
      </c>
      <c r="AF239" s="129" t="str">
        <f t="shared" si="15"/>
        <v/>
      </c>
      <c r="AG239" s="132" t="str">
        <f t="shared" si="16"/>
        <v/>
      </c>
      <c r="AH239" s="133" t="str">
        <f t="shared" si="11"/>
        <v/>
      </c>
      <c r="AI239" s="133" t="str">
        <f t="shared" si="7"/>
        <v/>
      </c>
      <c r="AJ239" s="110"/>
      <c r="AK239" s="119" t="str">
        <f t="shared" si="8"/>
        <v/>
      </c>
      <c r="AL239" s="119" t="str">
        <f t="shared" si="9"/>
        <v/>
      </c>
      <c r="AM239" s="120" t="str">
        <f t="shared" si="10"/>
        <v/>
      </c>
    </row>
    <row r="240" spans="10:39" ht="3" hidden="1" customHeight="1" x14ac:dyDescent="0.3">
      <c r="J240" s="55"/>
      <c r="Z240" s="109"/>
      <c r="AA240" s="109"/>
      <c r="AB240" s="130"/>
      <c r="AC240" s="131"/>
      <c r="AD240" s="129" t="str">
        <f t="shared" si="13"/>
        <v/>
      </c>
      <c r="AE240" s="132" t="str">
        <f t="shared" si="14"/>
        <v/>
      </c>
      <c r="AF240" s="129" t="str">
        <f t="shared" si="15"/>
        <v/>
      </c>
      <c r="AG240" s="132" t="str">
        <f t="shared" si="16"/>
        <v/>
      </c>
      <c r="AH240" s="133" t="str">
        <f t="shared" si="11"/>
        <v/>
      </c>
      <c r="AI240" s="133" t="str">
        <f t="shared" si="7"/>
        <v/>
      </c>
      <c r="AJ240" s="110"/>
      <c r="AK240" s="119" t="str">
        <f t="shared" si="8"/>
        <v/>
      </c>
      <c r="AL240" s="119" t="str">
        <f t="shared" si="9"/>
        <v/>
      </c>
      <c r="AM240" s="120" t="str">
        <f t="shared" si="10"/>
        <v/>
      </c>
    </row>
    <row r="241" spans="10:39" ht="3" hidden="1" customHeight="1" x14ac:dyDescent="0.3">
      <c r="J241" s="55"/>
      <c r="Z241" s="109"/>
      <c r="AA241" s="109"/>
      <c r="AB241" s="130"/>
      <c r="AC241" s="131"/>
      <c r="AD241" s="129" t="str">
        <f t="shared" si="13"/>
        <v/>
      </c>
      <c r="AE241" s="132" t="str">
        <f t="shared" si="14"/>
        <v/>
      </c>
      <c r="AF241" s="129" t="str">
        <f t="shared" si="15"/>
        <v/>
      </c>
      <c r="AG241" s="132" t="str">
        <f t="shared" si="16"/>
        <v/>
      </c>
      <c r="AH241" s="133" t="str">
        <f t="shared" si="11"/>
        <v/>
      </c>
      <c r="AI241" s="133" t="str">
        <f t="shared" ref="AI241:AI304" si="17">IF(AC241="","",IF(AC241=D$62,0,IF(AC241&gt;D$62,AI240+AF241,"")))</f>
        <v/>
      </c>
      <c r="AJ241" s="110"/>
      <c r="AK241" s="119" t="str">
        <f t="shared" ref="AK241:AK304" si="18">IF(AI241="","",AJ241-D$62)</f>
        <v/>
      </c>
      <c r="AL241" s="119" t="str">
        <f t="shared" si="9"/>
        <v/>
      </c>
      <c r="AM241" s="120" t="str">
        <f t="shared" si="10"/>
        <v/>
      </c>
    </row>
    <row r="242" spans="10:39" ht="3" hidden="1" customHeight="1" x14ac:dyDescent="0.3">
      <c r="J242" s="55"/>
      <c r="Z242" s="109"/>
      <c r="AA242" s="109"/>
      <c r="AB242" s="130"/>
      <c r="AC242" s="131"/>
      <c r="AD242" s="129" t="str">
        <f t="shared" si="13"/>
        <v/>
      </c>
      <c r="AE242" s="132" t="str">
        <f t="shared" si="14"/>
        <v/>
      </c>
      <c r="AF242" s="129" t="str">
        <f t="shared" si="15"/>
        <v/>
      </c>
      <c r="AG242" s="132" t="str">
        <f t="shared" si="16"/>
        <v/>
      </c>
      <c r="AH242" s="133" t="str">
        <f t="shared" si="11"/>
        <v/>
      </c>
      <c r="AI242" s="133" t="str">
        <f t="shared" si="17"/>
        <v/>
      </c>
      <c r="AJ242" s="110"/>
      <c r="AK242" s="119" t="str">
        <f t="shared" si="18"/>
        <v/>
      </c>
      <c r="AL242" s="119" t="str">
        <f t="shared" si="9"/>
        <v/>
      </c>
      <c r="AM242" s="120" t="str">
        <f t="shared" si="10"/>
        <v/>
      </c>
    </row>
    <row r="243" spans="10:39" ht="3" hidden="1" customHeight="1" x14ac:dyDescent="0.3">
      <c r="J243" s="55"/>
      <c r="Z243" s="109"/>
      <c r="AA243" s="109"/>
      <c r="AB243" s="130"/>
      <c r="AC243" s="131"/>
      <c r="AD243" s="129" t="str">
        <f t="shared" si="13"/>
        <v/>
      </c>
      <c r="AE243" s="132" t="str">
        <f t="shared" si="14"/>
        <v/>
      </c>
      <c r="AF243" s="129" t="str">
        <f t="shared" si="15"/>
        <v/>
      </c>
      <c r="AG243" s="132" t="str">
        <f t="shared" si="16"/>
        <v/>
      </c>
      <c r="AH243" s="133" t="str">
        <f t="shared" si="11"/>
        <v/>
      </c>
      <c r="AI243" s="133" t="str">
        <f t="shared" si="17"/>
        <v/>
      </c>
      <c r="AJ243" s="110"/>
      <c r="AK243" s="119" t="str">
        <f t="shared" si="18"/>
        <v/>
      </c>
      <c r="AL243" s="119" t="str">
        <f t="shared" ref="AL243:AL306" si="19">IF(AK243="","",IF(AK243&gt;G$121,AK243-G$121/2,AK243/2))</f>
        <v/>
      </c>
      <c r="AM243" s="120" t="str">
        <f t="shared" ref="AM243:AM306" si="20">IF(AL243="","",0.6*G$122*(2*32.2*AL243)^0.5)</f>
        <v/>
      </c>
    </row>
    <row r="244" spans="10:39" ht="3" hidden="1" customHeight="1" x14ac:dyDescent="0.3">
      <c r="J244" s="55"/>
      <c r="Z244" s="109"/>
      <c r="AA244" s="109"/>
      <c r="AB244" s="130"/>
      <c r="AC244" s="131"/>
      <c r="AD244" s="129" t="str">
        <f t="shared" si="13"/>
        <v/>
      </c>
      <c r="AE244" s="132" t="str">
        <f t="shared" si="14"/>
        <v/>
      </c>
      <c r="AF244" s="129" t="str">
        <f t="shared" si="15"/>
        <v/>
      </c>
      <c r="AG244" s="132" t="str">
        <f t="shared" si="16"/>
        <v/>
      </c>
      <c r="AH244" s="133" t="str">
        <f t="shared" si="11"/>
        <v/>
      </c>
      <c r="AI244" s="133" t="str">
        <f t="shared" si="17"/>
        <v/>
      </c>
      <c r="AJ244" s="110"/>
      <c r="AK244" s="119" t="str">
        <f t="shared" si="18"/>
        <v/>
      </c>
      <c r="AL244" s="119" t="str">
        <f t="shared" si="19"/>
        <v/>
      </c>
      <c r="AM244" s="120" t="str">
        <f t="shared" si="20"/>
        <v/>
      </c>
    </row>
    <row r="245" spans="10:39" ht="3" hidden="1" customHeight="1" x14ac:dyDescent="0.3">
      <c r="J245" s="55"/>
      <c r="Z245" s="109"/>
      <c r="AA245" s="109"/>
      <c r="AB245" s="130"/>
      <c r="AC245" s="131"/>
      <c r="AD245" s="129" t="str">
        <f t="shared" si="13"/>
        <v/>
      </c>
      <c r="AE245" s="132" t="str">
        <f t="shared" si="14"/>
        <v/>
      </c>
      <c r="AF245" s="129" t="str">
        <f t="shared" si="15"/>
        <v/>
      </c>
      <c r="AG245" s="132" t="str">
        <f t="shared" si="16"/>
        <v/>
      </c>
      <c r="AH245" s="133" t="str">
        <f t="shared" ref="AH245:AH308" si="21">IF(AC245="","",AH244+AF245)</f>
        <v/>
      </c>
      <c r="AI245" s="133" t="str">
        <f t="shared" si="17"/>
        <v/>
      </c>
      <c r="AJ245" s="110"/>
      <c r="AK245" s="119" t="str">
        <f t="shared" si="18"/>
        <v/>
      </c>
      <c r="AL245" s="119" t="str">
        <f t="shared" si="19"/>
        <v/>
      </c>
      <c r="AM245" s="120" t="str">
        <f t="shared" si="20"/>
        <v/>
      </c>
    </row>
    <row r="246" spans="10:39" ht="3" hidden="1" customHeight="1" x14ac:dyDescent="0.3">
      <c r="J246" s="55"/>
      <c r="Z246" s="109"/>
      <c r="AA246" s="109"/>
      <c r="AB246" s="130"/>
      <c r="AC246" s="131"/>
      <c r="AD246" s="129" t="str">
        <f t="shared" si="13"/>
        <v/>
      </c>
      <c r="AE246" s="132" t="str">
        <f t="shared" si="14"/>
        <v/>
      </c>
      <c r="AF246" s="129" t="str">
        <f t="shared" si="15"/>
        <v/>
      </c>
      <c r="AG246" s="132" t="str">
        <f t="shared" si="16"/>
        <v/>
      </c>
      <c r="AH246" s="133" t="str">
        <f t="shared" si="21"/>
        <v/>
      </c>
      <c r="AI246" s="133" t="str">
        <f t="shared" si="17"/>
        <v/>
      </c>
      <c r="AJ246" s="110"/>
      <c r="AK246" s="119" t="str">
        <f t="shared" si="18"/>
        <v/>
      </c>
      <c r="AL246" s="119" t="str">
        <f t="shared" si="19"/>
        <v/>
      </c>
      <c r="AM246" s="120" t="str">
        <f t="shared" si="20"/>
        <v/>
      </c>
    </row>
    <row r="247" spans="10:39" ht="3" hidden="1" customHeight="1" x14ac:dyDescent="0.3">
      <c r="J247" s="55"/>
      <c r="Z247" s="109"/>
      <c r="AA247" s="109"/>
      <c r="AB247" s="130"/>
      <c r="AC247" s="131"/>
      <c r="AD247" s="129" t="str">
        <f t="shared" si="13"/>
        <v/>
      </c>
      <c r="AE247" s="132" t="str">
        <f t="shared" si="14"/>
        <v/>
      </c>
      <c r="AF247" s="129" t="str">
        <f t="shared" si="15"/>
        <v/>
      </c>
      <c r="AG247" s="132" t="str">
        <f t="shared" si="16"/>
        <v/>
      </c>
      <c r="AH247" s="133" t="str">
        <f t="shared" si="21"/>
        <v/>
      </c>
      <c r="AI247" s="133" t="str">
        <f t="shared" si="17"/>
        <v/>
      </c>
      <c r="AJ247" s="110"/>
      <c r="AK247" s="119" t="str">
        <f t="shared" si="18"/>
        <v/>
      </c>
      <c r="AL247" s="119" t="str">
        <f t="shared" si="19"/>
        <v/>
      </c>
      <c r="AM247" s="120" t="str">
        <f t="shared" si="20"/>
        <v/>
      </c>
    </row>
    <row r="248" spans="10:39" ht="3" hidden="1" customHeight="1" x14ac:dyDescent="0.3">
      <c r="J248" s="55"/>
      <c r="Z248" s="109"/>
      <c r="AA248" s="109"/>
      <c r="AB248" s="130"/>
      <c r="AC248" s="131"/>
      <c r="AD248" s="129" t="str">
        <f t="shared" ref="AD248:AD251" si="22">IF(AC248="","",AD$151+(2*(AC248-AC$151)*AA$156))</f>
        <v/>
      </c>
      <c r="AE248" s="132" t="str">
        <f t="shared" si="14"/>
        <v/>
      </c>
      <c r="AF248" s="129" t="str">
        <f t="shared" si="15"/>
        <v/>
      </c>
      <c r="AG248" s="132" t="str">
        <f t="shared" si="16"/>
        <v/>
      </c>
      <c r="AH248" s="133" t="str">
        <f t="shared" si="21"/>
        <v/>
      </c>
      <c r="AI248" s="133" t="str">
        <f t="shared" si="17"/>
        <v/>
      </c>
      <c r="AJ248" s="110"/>
      <c r="AK248" s="119" t="str">
        <f t="shared" si="18"/>
        <v/>
      </c>
      <c r="AL248" s="119" t="str">
        <f t="shared" si="19"/>
        <v/>
      </c>
      <c r="AM248" s="120" t="str">
        <f t="shared" si="20"/>
        <v/>
      </c>
    </row>
    <row r="249" spans="10:39" ht="3" hidden="1" customHeight="1" x14ac:dyDescent="0.3">
      <c r="J249" s="55"/>
      <c r="Z249" s="109"/>
      <c r="AA249" s="109"/>
      <c r="AB249" s="130"/>
      <c r="AC249" s="131"/>
      <c r="AD249" s="129" t="str">
        <f t="shared" si="22"/>
        <v/>
      </c>
      <c r="AE249" s="132" t="str">
        <f t="shared" si="14"/>
        <v/>
      </c>
      <c r="AF249" s="129" t="str">
        <f t="shared" si="15"/>
        <v/>
      </c>
      <c r="AG249" s="132" t="str">
        <f t="shared" si="16"/>
        <v/>
      </c>
      <c r="AH249" s="133" t="str">
        <f t="shared" si="21"/>
        <v/>
      </c>
      <c r="AI249" s="133" t="str">
        <f t="shared" si="17"/>
        <v/>
      </c>
      <c r="AJ249" s="110"/>
      <c r="AK249" s="119" t="str">
        <f t="shared" si="18"/>
        <v/>
      </c>
      <c r="AL249" s="119" t="str">
        <f t="shared" si="19"/>
        <v/>
      </c>
      <c r="AM249" s="120" t="str">
        <f t="shared" si="20"/>
        <v/>
      </c>
    </row>
    <row r="250" spans="10:39" ht="3" hidden="1" customHeight="1" x14ac:dyDescent="0.3">
      <c r="J250" s="55"/>
      <c r="Z250" s="109"/>
      <c r="AA250" s="109"/>
      <c r="AB250" s="130"/>
      <c r="AC250" s="131"/>
      <c r="AD250" s="129" t="str">
        <f t="shared" si="22"/>
        <v/>
      </c>
      <c r="AE250" s="132" t="str">
        <f t="shared" si="14"/>
        <v/>
      </c>
      <c r="AF250" s="129" t="str">
        <f t="shared" si="15"/>
        <v/>
      </c>
      <c r="AG250" s="132" t="str">
        <f t="shared" si="16"/>
        <v/>
      </c>
      <c r="AH250" s="133" t="str">
        <f t="shared" si="21"/>
        <v/>
      </c>
      <c r="AI250" s="133" t="str">
        <f t="shared" si="17"/>
        <v/>
      </c>
      <c r="AJ250" s="110"/>
      <c r="AK250" s="119" t="str">
        <f t="shared" si="18"/>
        <v/>
      </c>
      <c r="AL250" s="119" t="str">
        <f t="shared" si="19"/>
        <v/>
      </c>
      <c r="AM250" s="120" t="str">
        <f t="shared" si="20"/>
        <v/>
      </c>
    </row>
    <row r="251" spans="10:39" ht="3" hidden="1" customHeight="1" x14ac:dyDescent="0.3">
      <c r="J251" s="55"/>
      <c r="Z251" s="109"/>
      <c r="AA251" s="109"/>
      <c r="AB251" s="130"/>
      <c r="AC251" s="131"/>
      <c r="AD251" s="129" t="str">
        <f t="shared" si="22"/>
        <v/>
      </c>
      <c r="AE251" s="132" t="str">
        <f t="shared" si="14"/>
        <v/>
      </c>
      <c r="AF251" s="129" t="str">
        <f t="shared" si="15"/>
        <v/>
      </c>
      <c r="AG251" s="132" t="str">
        <f t="shared" si="16"/>
        <v/>
      </c>
      <c r="AH251" s="133" t="str">
        <f t="shared" si="21"/>
        <v/>
      </c>
      <c r="AI251" s="133" t="str">
        <f t="shared" si="17"/>
        <v/>
      </c>
      <c r="AJ251" s="110"/>
      <c r="AK251" s="119" t="str">
        <f t="shared" si="18"/>
        <v/>
      </c>
      <c r="AL251" s="119" t="str">
        <f t="shared" si="19"/>
        <v/>
      </c>
      <c r="AM251" s="120" t="str">
        <f t="shared" si="20"/>
        <v/>
      </c>
    </row>
    <row r="252" spans="10:39" ht="3" hidden="1" customHeight="1" x14ac:dyDescent="0.3">
      <c r="J252" s="55"/>
      <c r="AB252" s="130"/>
      <c r="AC252" s="131"/>
      <c r="AD252" s="129" t="str">
        <f t="shared" ref="AD252:AD283" si="23">IF(AC252="","",AD$251+(2*(AC252-AC$251)*AA$256))</f>
        <v/>
      </c>
      <c r="AE252" s="132" t="str">
        <f>IF(AC252="","",(AD252/2)^2*3.1415)</f>
        <v/>
      </c>
      <c r="AF252" s="129" t="str">
        <f>IF(AC252="","",(AC252-AC251)/3*(AE251+AE252+(AE252*AE251)^0.5))</f>
        <v/>
      </c>
      <c r="AG252" s="132" t="str">
        <f>IF(AC252="","",AG251+AF252)</f>
        <v/>
      </c>
      <c r="AH252" s="133" t="str">
        <f t="shared" si="21"/>
        <v/>
      </c>
      <c r="AI252" s="133" t="str">
        <f t="shared" si="17"/>
        <v/>
      </c>
      <c r="AJ252" s="110"/>
      <c r="AK252" s="119" t="str">
        <f t="shared" si="18"/>
        <v/>
      </c>
      <c r="AL252" s="119" t="str">
        <f t="shared" si="19"/>
        <v/>
      </c>
      <c r="AM252" s="120" t="str">
        <f t="shared" si="20"/>
        <v/>
      </c>
    </row>
    <row r="253" spans="10:39" ht="3" hidden="1" customHeight="1" x14ac:dyDescent="0.3">
      <c r="J253" s="55"/>
      <c r="AB253" s="130"/>
      <c r="AC253" s="131"/>
      <c r="AD253" s="129" t="str">
        <f t="shared" si="23"/>
        <v/>
      </c>
      <c r="AE253" s="132" t="str">
        <f t="shared" ref="AE253:AE316" si="24">IF(AC253="","",(AD253/2)^2*3.1415)</f>
        <v/>
      </c>
      <c r="AF253" s="129" t="str">
        <f t="shared" ref="AF253:AF316" si="25">IF(AC253="","",(AC253-AC252)/3*(AE252+AE253+(AE253*AE252)^0.5))</f>
        <v/>
      </c>
      <c r="AG253" s="132" t="str">
        <f t="shared" ref="AG253:AG316" si="26">IF(AC253="","",AG252+AF253)</f>
        <v/>
      </c>
      <c r="AH253" s="133" t="str">
        <f t="shared" si="21"/>
        <v/>
      </c>
      <c r="AI253" s="133" t="str">
        <f t="shared" si="17"/>
        <v/>
      </c>
      <c r="AJ253" s="110"/>
      <c r="AK253" s="119" t="str">
        <f t="shared" si="18"/>
        <v/>
      </c>
      <c r="AL253" s="119" t="str">
        <f t="shared" si="19"/>
        <v/>
      </c>
      <c r="AM253" s="120" t="str">
        <f t="shared" si="20"/>
        <v/>
      </c>
    </row>
    <row r="254" spans="10:39" ht="3" hidden="1" customHeight="1" x14ac:dyDescent="0.3">
      <c r="J254" s="55"/>
      <c r="W254" s="112"/>
      <c r="X254" s="125"/>
      <c r="Y254" s="125"/>
      <c r="Z254" s="126"/>
      <c r="AA254" s="126"/>
      <c r="AB254" s="130"/>
      <c r="AC254" s="131"/>
      <c r="AD254" s="129" t="str">
        <f t="shared" si="23"/>
        <v/>
      </c>
      <c r="AE254" s="132" t="str">
        <f t="shared" si="24"/>
        <v/>
      </c>
      <c r="AF254" s="129" t="str">
        <f t="shared" si="25"/>
        <v/>
      </c>
      <c r="AG254" s="132" t="str">
        <f t="shared" si="26"/>
        <v/>
      </c>
      <c r="AH254" s="133" t="str">
        <f t="shared" si="21"/>
        <v/>
      </c>
      <c r="AI254" s="133" t="str">
        <f t="shared" si="17"/>
        <v/>
      </c>
      <c r="AJ254" s="110"/>
      <c r="AK254" s="119" t="str">
        <f t="shared" si="18"/>
        <v/>
      </c>
      <c r="AL254" s="119" t="str">
        <f t="shared" si="19"/>
        <v/>
      </c>
      <c r="AM254" s="120" t="str">
        <f t="shared" si="20"/>
        <v/>
      </c>
    </row>
    <row r="255" spans="10:39" ht="3" hidden="1" customHeight="1" x14ac:dyDescent="0.3">
      <c r="J255" s="55"/>
      <c r="X255" s="110"/>
      <c r="Z255" s="129"/>
      <c r="AA255" s="109"/>
      <c r="AB255" s="130"/>
      <c r="AC255" s="131"/>
      <c r="AD255" s="129" t="str">
        <f t="shared" si="23"/>
        <v/>
      </c>
      <c r="AE255" s="132" t="str">
        <f t="shared" si="24"/>
        <v/>
      </c>
      <c r="AF255" s="129" t="str">
        <f t="shared" si="25"/>
        <v/>
      </c>
      <c r="AG255" s="132" t="str">
        <f t="shared" si="26"/>
        <v/>
      </c>
      <c r="AH255" s="133" t="str">
        <f t="shared" si="21"/>
        <v/>
      </c>
      <c r="AI255" s="133" t="str">
        <f t="shared" si="17"/>
        <v/>
      </c>
      <c r="AJ255" s="110"/>
      <c r="AK255" s="119" t="str">
        <f t="shared" si="18"/>
        <v/>
      </c>
      <c r="AL255" s="119" t="str">
        <f t="shared" si="19"/>
        <v/>
      </c>
      <c r="AM255" s="120" t="str">
        <f t="shared" si="20"/>
        <v/>
      </c>
    </row>
    <row r="256" spans="10:39" ht="3" hidden="1" customHeight="1" x14ac:dyDescent="0.3">
      <c r="J256" s="55"/>
      <c r="X256" s="110"/>
      <c r="Z256" s="129"/>
      <c r="AA256" s="109"/>
      <c r="AB256" s="130"/>
      <c r="AC256" s="131"/>
      <c r="AD256" s="129" t="str">
        <f t="shared" si="23"/>
        <v/>
      </c>
      <c r="AE256" s="132" t="str">
        <f t="shared" si="24"/>
        <v/>
      </c>
      <c r="AF256" s="129" t="str">
        <f t="shared" si="25"/>
        <v/>
      </c>
      <c r="AG256" s="132" t="str">
        <f t="shared" si="26"/>
        <v/>
      </c>
      <c r="AH256" s="133" t="str">
        <f t="shared" si="21"/>
        <v/>
      </c>
      <c r="AI256" s="133" t="str">
        <f t="shared" si="17"/>
        <v/>
      </c>
      <c r="AJ256" s="110"/>
      <c r="AK256" s="119" t="str">
        <f t="shared" si="18"/>
        <v/>
      </c>
      <c r="AL256" s="119" t="str">
        <f t="shared" si="19"/>
        <v/>
      </c>
      <c r="AM256" s="120" t="str">
        <f t="shared" si="20"/>
        <v/>
      </c>
    </row>
    <row r="257" spans="10:39" ht="3" hidden="1" customHeight="1" x14ac:dyDescent="0.3">
      <c r="J257" s="55"/>
      <c r="Z257" s="109"/>
      <c r="AA257" s="109"/>
      <c r="AB257" s="130"/>
      <c r="AC257" s="131"/>
      <c r="AD257" s="129" t="str">
        <f t="shared" si="23"/>
        <v/>
      </c>
      <c r="AE257" s="132" t="str">
        <f t="shared" si="24"/>
        <v/>
      </c>
      <c r="AF257" s="129" t="str">
        <f t="shared" si="25"/>
        <v/>
      </c>
      <c r="AG257" s="132" t="str">
        <f t="shared" si="26"/>
        <v/>
      </c>
      <c r="AH257" s="133" t="str">
        <f t="shared" si="21"/>
        <v/>
      </c>
      <c r="AI257" s="133" t="str">
        <f t="shared" si="17"/>
        <v/>
      </c>
      <c r="AJ257" s="110"/>
      <c r="AK257" s="119" t="str">
        <f t="shared" si="18"/>
        <v/>
      </c>
      <c r="AL257" s="119" t="str">
        <f t="shared" si="19"/>
        <v/>
      </c>
      <c r="AM257" s="120" t="str">
        <f t="shared" si="20"/>
        <v/>
      </c>
    </row>
    <row r="258" spans="10:39" ht="3" hidden="1" customHeight="1" x14ac:dyDescent="0.3">
      <c r="J258" s="55"/>
      <c r="Z258" s="109"/>
      <c r="AA258" s="109"/>
      <c r="AB258" s="130"/>
      <c r="AC258" s="131"/>
      <c r="AD258" s="129" t="str">
        <f t="shared" si="23"/>
        <v/>
      </c>
      <c r="AE258" s="132" t="str">
        <f t="shared" si="24"/>
        <v/>
      </c>
      <c r="AF258" s="129" t="str">
        <f t="shared" si="25"/>
        <v/>
      </c>
      <c r="AG258" s="132" t="str">
        <f t="shared" si="26"/>
        <v/>
      </c>
      <c r="AH258" s="133" t="str">
        <f t="shared" si="21"/>
        <v/>
      </c>
      <c r="AI258" s="133" t="str">
        <f t="shared" si="17"/>
        <v/>
      </c>
      <c r="AJ258" s="110"/>
      <c r="AK258" s="119" t="str">
        <f t="shared" si="18"/>
        <v/>
      </c>
      <c r="AL258" s="119" t="str">
        <f t="shared" si="19"/>
        <v/>
      </c>
      <c r="AM258" s="120" t="str">
        <f t="shared" si="20"/>
        <v/>
      </c>
    </row>
    <row r="259" spans="10:39" ht="3" hidden="1" customHeight="1" x14ac:dyDescent="0.3">
      <c r="J259" s="55"/>
      <c r="Z259" s="109"/>
      <c r="AA259" s="109"/>
      <c r="AB259" s="130"/>
      <c r="AC259" s="131"/>
      <c r="AD259" s="129" t="str">
        <f t="shared" si="23"/>
        <v/>
      </c>
      <c r="AE259" s="132" t="str">
        <f t="shared" si="24"/>
        <v/>
      </c>
      <c r="AF259" s="129" t="str">
        <f t="shared" si="25"/>
        <v/>
      </c>
      <c r="AG259" s="132" t="str">
        <f t="shared" si="26"/>
        <v/>
      </c>
      <c r="AH259" s="133" t="str">
        <f t="shared" si="21"/>
        <v/>
      </c>
      <c r="AI259" s="133" t="str">
        <f t="shared" si="17"/>
        <v/>
      </c>
      <c r="AJ259" s="110"/>
      <c r="AK259" s="119" t="str">
        <f t="shared" si="18"/>
        <v/>
      </c>
      <c r="AL259" s="119" t="str">
        <f t="shared" si="19"/>
        <v/>
      </c>
      <c r="AM259" s="120" t="str">
        <f t="shared" si="20"/>
        <v/>
      </c>
    </row>
    <row r="260" spans="10:39" ht="3" hidden="1" customHeight="1" x14ac:dyDescent="0.3">
      <c r="J260" s="55"/>
      <c r="Z260" s="109"/>
      <c r="AA260" s="109"/>
      <c r="AB260" s="130"/>
      <c r="AC260" s="131"/>
      <c r="AD260" s="129" t="str">
        <f t="shared" si="23"/>
        <v/>
      </c>
      <c r="AE260" s="132" t="str">
        <f t="shared" si="24"/>
        <v/>
      </c>
      <c r="AF260" s="129" t="str">
        <f t="shared" si="25"/>
        <v/>
      </c>
      <c r="AG260" s="132" t="str">
        <f t="shared" si="26"/>
        <v/>
      </c>
      <c r="AH260" s="133" t="str">
        <f t="shared" si="21"/>
        <v/>
      </c>
      <c r="AI260" s="133" t="str">
        <f t="shared" si="17"/>
        <v/>
      </c>
      <c r="AJ260" s="110"/>
      <c r="AK260" s="119" t="str">
        <f t="shared" si="18"/>
        <v/>
      </c>
      <c r="AL260" s="119" t="str">
        <f t="shared" si="19"/>
        <v/>
      </c>
      <c r="AM260" s="120" t="str">
        <f t="shared" si="20"/>
        <v/>
      </c>
    </row>
    <row r="261" spans="10:39" ht="3" hidden="1" customHeight="1" x14ac:dyDescent="0.3">
      <c r="J261" s="55"/>
      <c r="Z261" s="109"/>
      <c r="AA261" s="109"/>
      <c r="AB261" s="130"/>
      <c r="AC261" s="131"/>
      <c r="AD261" s="129" t="str">
        <f t="shared" si="23"/>
        <v/>
      </c>
      <c r="AE261" s="132" t="str">
        <f t="shared" si="24"/>
        <v/>
      </c>
      <c r="AF261" s="129" t="str">
        <f t="shared" si="25"/>
        <v/>
      </c>
      <c r="AG261" s="132" t="str">
        <f t="shared" si="26"/>
        <v/>
      </c>
      <c r="AH261" s="133" t="str">
        <f t="shared" si="21"/>
        <v/>
      </c>
      <c r="AI261" s="133" t="str">
        <f t="shared" si="17"/>
        <v/>
      </c>
      <c r="AJ261" s="110"/>
      <c r="AK261" s="119" t="str">
        <f t="shared" si="18"/>
        <v/>
      </c>
      <c r="AL261" s="119" t="str">
        <f t="shared" si="19"/>
        <v/>
      </c>
      <c r="AM261" s="120" t="str">
        <f t="shared" si="20"/>
        <v/>
      </c>
    </row>
    <row r="262" spans="10:39" ht="3" hidden="1" customHeight="1" x14ac:dyDescent="0.3">
      <c r="J262" s="55"/>
      <c r="Z262" s="109"/>
      <c r="AA262" s="109"/>
      <c r="AB262" s="130"/>
      <c r="AC262" s="131"/>
      <c r="AD262" s="129" t="str">
        <f t="shared" si="23"/>
        <v/>
      </c>
      <c r="AE262" s="132" t="str">
        <f t="shared" si="24"/>
        <v/>
      </c>
      <c r="AF262" s="129" t="str">
        <f t="shared" si="25"/>
        <v/>
      </c>
      <c r="AG262" s="132" t="str">
        <f t="shared" si="26"/>
        <v/>
      </c>
      <c r="AH262" s="133" t="str">
        <f t="shared" si="21"/>
        <v/>
      </c>
      <c r="AI262" s="133" t="str">
        <f t="shared" si="17"/>
        <v/>
      </c>
      <c r="AJ262" s="110"/>
      <c r="AK262" s="119" t="str">
        <f t="shared" si="18"/>
        <v/>
      </c>
      <c r="AL262" s="119" t="str">
        <f t="shared" si="19"/>
        <v/>
      </c>
      <c r="AM262" s="120" t="str">
        <f t="shared" si="20"/>
        <v/>
      </c>
    </row>
    <row r="263" spans="10:39" ht="3" hidden="1" customHeight="1" x14ac:dyDescent="0.3">
      <c r="J263" s="55"/>
      <c r="Z263" s="109"/>
      <c r="AA263" s="109"/>
      <c r="AB263" s="130"/>
      <c r="AC263" s="131"/>
      <c r="AD263" s="129" t="str">
        <f t="shared" si="23"/>
        <v/>
      </c>
      <c r="AE263" s="132" t="str">
        <f t="shared" si="24"/>
        <v/>
      </c>
      <c r="AF263" s="129" t="str">
        <f t="shared" si="25"/>
        <v/>
      </c>
      <c r="AG263" s="132" t="str">
        <f t="shared" si="26"/>
        <v/>
      </c>
      <c r="AH263" s="133" t="str">
        <f t="shared" si="21"/>
        <v/>
      </c>
      <c r="AI263" s="133" t="str">
        <f t="shared" si="17"/>
        <v/>
      </c>
      <c r="AJ263" s="110"/>
      <c r="AK263" s="119" t="str">
        <f t="shared" si="18"/>
        <v/>
      </c>
      <c r="AL263" s="119" t="str">
        <f t="shared" si="19"/>
        <v/>
      </c>
      <c r="AM263" s="120" t="str">
        <f t="shared" si="20"/>
        <v/>
      </c>
    </row>
    <row r="264" spans="10:39" ht="3" hidden="1" customHeight="1" x14ac:dyDescent="0.3">
      <c r="J264" s="55"/>
      <c r="Z264" s="109"/>
      <c r="AA264" s="109"/>
      <c r="AB264" s="130"/>
      <c r="AC264" s="131"/>
      <c r="AD264" s="129" t="str">
        <f t="shared" si="23"/>
        <v/>
      </c>
      <c r="AE264" s="132" t="str">
        <f t="shared" si="24"/>
        <v/>
      </c>
      <c r="AF264" s="129" t="str">
        <f t="shared" si="25"/>
        <v/>
      </c>
      <c r="AG264" s="132" t="str">
        <f t="shared" si="26"/>
        <v/>
      </c>
      <c r="AH264" s="133" t="str">
        <f t="shared" si="21"/>
        <v/>
      </c>
      <c r="AI264" s="133" t="str">
        <f t="shared" si="17"/>
        <v/>
      </c>
      <c r="AJ264" s="110"/>
      <c r="AK264" s="119" t="str">
        <f t="shared" si="18"/>
        <v/>
      </c>
      <c r="AL264" s="119" t="str">
        <f t="shared" si="19"/>
        <v/>
      </c>
      <c r="AM264" s="120" t="str">
        <f t="shared" si="20"/>
        <v/>
      </c>
    </row>
    <row r="265" spans="10:39" ht="3" hidden="1" customHeight="1" x14ac:dyDescent="0.3">
      <c r="J265" s="55"/>
      <c r="Z265" s="109"/>
      <c r="AA265" s="109"/>
      <c r="AB265" s="130"/>
      <c r="AC265" s="131"/>
      <c r="AD265" s="129" t="str">
        <f t="shared" si="23"/>
        <v/>
      </c>
      <c r="AE265" s="132" t="str">
        <f t="shared" si="24"/>
        <v/>
      </c>
      <c r="AF265" s="129" t="str">
        <f t="shared" si="25"/>
        <v/>
      </c>
      <c r="AG265" s="132" t="str">
        <f t="shared" si="26"/>
        <v/>
      </c>
      <c r="AH265" s="133" t="str">
        <f t="shared" si="21"/>
        <v/>
      </c>
      <c r="AI265" s="133" t="str">
        <f t="shared" si="17"/>
        <v/>
      </c>
      <c r="AJ265" s="110"/>
      <c r="AK265" s="119" t="str">
        <f t="shared" si="18"/>
        <v/>
      </c>
      <c r="AL265" s="119" t="str">
        <f t="shared" si="19"/>
        <v/>
      </c>
      <c r="AM265" s="120" t="str">
        <f t="shared" si="20"/>
        <v/>
      </c>
    </row>
    <row r="266" spans="10:39" ht="3" hidden="1" customHeight="1" x14ac:dyDescent="0.3">
      <c r="J266" s="55"/>
      <c r="Z266" s="109"/>
      <c r="AA266" s="109"/>
      <c r="AB266" s="130"/>
      <c r="AC266" s="131"/>
      <c r="AD266" s="129" t="str">
        <f t="shared" si="23"/>
        <v/>
      </c>
      <c r="AE266" s="132" t="str">
        <f t="shared" si="24"/>
        <v/>
      </c>
      <c r="AF266" s="129" t="str">
        <f t="shared" si="25"/>
        <v/>
      </c>
      <c r="AG266" s="132" t="str">
        <f t="shared" si="26"/>
        <v/>
      </c>
      <c r="AH266" s="133" t="str">
        <f t="shared" si="21"/>
        <v/>
      </c>
      <c r="AI266" s="133" t="str">
        <f t="shared" si="17"/>
        <v/>
      </c>
      <c r="AJ266" s="110"/>
      <c r="AK266" s="119" t="str">
        <f t="shared" si="18"/>
        <v/>
      </c>
      <c r="AL266" s="119" t="str">
        <f t="shared" si="19"/>
        <v/>
      </c>
      <c r="AM266" s="120" t="str">
        <f t="shared" si="20"/>
        <v/>
      </c>
    </row>
    <row r="267" spans="10:39" ht="3" hidden="1" customHeight="1" x14ac:dyDescent="0.3">
      <c r="J267" s="55"/>
      <c r="Z267" s="109"/>
      <c r="AA267" s="109"/>
      <c r="AB267" s="130"/>
      <c r="AC267" s="131"/>
      <c r="AD267" s="129" t="str">
        <f t="shared" si="23"/>
        <v/>
      </c>
      <c r="AE267" s="132" t="str">
        <f t="shared" si="24"/>
        <v/>
      </c>
      <c r="AF267" s="129" t="str">
        <f t="shared" si="25"/>
        <v/>
      </c>
      <c r="AG267" s="132" t="str">
        <f t="shared" si="26"/>
        <v/>
      </c>
      <c r="AH267" s="133" t="str">
        <f t="shared" si="21"/>
        <v/>
      </c>
      <c r="AI267" s="133" t="str">
        <f t="shared" si="17"/>
        <v/>
      </c>
      <c r="AJ267" s="110"/>
      <c r="AK267" s="119" t="str">
        <f t="shared" si="18"/>
        <v/>
      </c>
      <c r="AL267" s="119" t="str">
        <f t="shared" si="19"/>
        <v/>
      </c>
      <c r="AM267" s="120" t="str">
        <f t="shared" si="20"/>
        <v/>
      </c>
    </row>
    <row r="268" spans="10:39" ht="3" hidden="1" customHeight="1" x14ac:dyDescent="0.3">
      <c r="J268" s="55"/>
      <c r="Z268" s="109"/>
      <c r="AA268" s="109"/>
      <c r="AB268" s="130"/>
      <c r="AC268" s="131"/>
      <c r="AD268" s="129" t="str">
        <f t="shared" si="23"/>
        <v/>
      </c>
      <c r="AE268" s="132" t="str">
        <f t="shared" si="24"/>
        <v/>
      </c>
      <c r="AF268" s="129" t="str">
        <f t="shared" si="25"/>
        <v/>
      </c>
      <c r="AG268" s="132" t="str">
        <f t="shared" si="26"/>
        <v/>
      </c>
      <c r="AH268" s="133" t="str">
        <f t="shared" si="21"/>
        <v/>
      </c>
      <c r="AI268" s="133" t="str">
        <f t="shared" si="17"/>
        <v/>
      </c>
      <c r="AJ268" s="110"/>
      <c r="AK268" s="119" t="str">
        <f t="shared" si="18"/>
        <v/>
      </c>
      <c r="AL268" s="119" t="str">
        <f t="shared" si="19"/>
        <v/>
      </c>
      <c r="AM268" s="120" t="str">
        <f t="shared" si="20"/>
        <v/>
      </c>
    </row>
    <row r="269" spans="10:39" ht="3" hidden="1" customHeight="1" x14ac:dyDescent="0.3">
      <c r="J269" s="55"/>
      <c r="Z269" s="109"/>
      <c r="AA269" s="109"/>
      <c r="AB269" s="130"/>
      <c r="AC269" s="131"/>
      <c r="AD269" s="129" t="str">
        <f t="shared" si="23"/>
        <v/>
      </c>
      <c r="AE269" s="132" t="str">
        <f t="shared" si="24"/>
        <v/>
      </c>
      <c r="AF269" s="129" t="str">
        <f t="shared" si="25"/>
        <v/>
      </c>
      <c r="AG269" s="132" t="str">
        <f t="shared" si="26"/>
        <v/>
      </c>
      <c r="AH269" s="133" t="str">
        <f t="shared" si="21"/>
        <v/>
      </c>
      <c r="AI269" s="133" t="str">
        <f t="shared" si="17"/>
        <v/>
      </c>
      <c r="AJ269" s="110"/>
      <c r="AK269" s="119" t="str">
        <f t="shared" si="18"/>
        <v/>
      </c>
      <c r="AL269" s="119" t="str">
        <f t="shared" si="19"/>
        <v/>
      </c>
      <c r="AM269" s="120" t="str">
        <f t="shared" si="20"/>
        <v/>
      </c>
    </row>
    <row r="270" spans="10:39" ht="3" hidden="1" customHeight="1" x14ac:dyDescent="0.3">
      <c r="J270" s="55"/>
      <c r="Z270" s="109"/>
      <c r="AA270" s="109"/>
      <c r="AB270" s="130"/>
      <c r="AC270" s="131"/>
      <c r="AD270" s="129" t="str">
        <f t="shared" si="23"/>
        <v/>
      </c>
      <c r="AE270" s="132" t="str">
        <f t="shared" si="24"/>
        <v/>
      </c>
      <c r="AF270" s="129" t="str">
        <f t="shared" si="25"/>
        <v/>
      </c>
      <c r="AG270" s="132" t="str">
        <f t="shared" si="26"/>
        <v/>
      </c>
      <c r="AH270" s="133" t="str">
        <f t="shared" si="21"/>
        <v/>
      </c>
      <c r="AI270" s="133" t="str">
        <f t="shared" si="17"/>
        <v/>
      </c>
      <c r="AJ270" s="110"/>
      <c r="AK270" s="119" t="str">
        <f t="shared" si="18"/>
        <v/>
      </c>
      <c r="AL270" s="119" t="str">
        <f t="shared" si="19"/>
        <v/>
      </c>
      <c r="AM270" s="120" t="str">
        <f t="shared" si="20"/>
        <v/>
      </c>
    </row>
    <row r="271" spans="10:39" ht="3" hidden="1" customHeight="1" x14ac:dyDescent="0.3">
      <c r="J271" s="55"/>
      <c r="Z271" s="109"/>
      <c r="AA271" s="109"/>
      <c r="AB271" s="130"/>
      <c r="AC271" s="131"/>
      <c r="AD271" s="129" t="str">
        <f t="shared" si="23"/>
        <v/>
      </c>
      <c r="AE271" s="132" t="str">
        <f t="shared" si="24"/>
        <v/>
      </c>
      <c r="AF271" s="129" t="str">
        <f t="shared" si="25"/>
        <v/>
      </c>
      <c r="AG271" s="132" t="str">
        <f t="shared" si="26"/>
        <v/>
      </c>
      <c r="AH271" s="133" t="str">
        <f t="shared" si="21"/>
        <v/>
      </c>
      <c r="AI271" s="133" t="str">
        <f t="shared" si="17"/>
        <v/>
      </c>
      <c r="AJ271" s="110"/>
      <c r="AK271" s="119" t="str">
        <f t="shared" si="18"/>
        <v/>
      </c>
      <c r="AL271" s="119" t="str">
        <f t="shared" si="19"/>
        <v/>
      </c>
      <c r="AM271" s="120" t="str">
        <f t="shared" si="20"/>
        <v/>
      </c>
    </row>
    <row r="272" spans="10:39" ht="3" hidden="1" customHeight="1" x14ac:dyDescent="0.3">
      <c r="J272" s="55"/>
      <c r="X272" s="53"/>
      <c r="Y272" s="53"/>
      <c r="Z272" s="109"/>
      <c r="AA272" s="109"/>
      <c r="AB272" s="130"/>
      <c r="AC272" s="131"/>
      <c r="AD272" s="129" t="str">
        <f t="shared" si="23"/>
        <v/>
      </c>
      <c r="AE272" s="132" t="str">
        <f t="shared" si="24"/>
        <v/>
      </c>
      <c r="AF272" s="129" t="str">
        <f t="shared" si="25"/>
        <v/>
      </c>
      <c r="AG272" s="132" t="str">
        <f t="shared" si="26"/>
        <v/>
      </c>
      <c r="AH272" s="133" t="str">
        <f t="shared" si="21"/>
        <v/>
      </c>
      <c r="AI272" s="133" t="str">
        <f t="shared" si="17"/>
        <v/>
      </c>
      <c r="AJ272" s="110"/>
      <c r="AK272" s="119" t="str">
        <f t="shared" si="18"/>
        <v/>
      </c>
      <c r="AL272" s="119" t="str">
        <f t="shared" si="19"/>
        <v/>
      </c>
      <c r="AM272" s="120" t="str">
        <f t="shared" si="20"/>
        <v/>
      </c>
    </row>
    <row r="273" spans="10:39" ht="3" hidden="1" customHeight="1" x14ac:dyDescent="0.3">
      <c r="J273" s="55"/>
      <c r="Z273" s="109"/>
      <c r="AA273" s="109"/>
      <c r="AB273" s="130"/>
      <c r="AC273" s="131"/>
      <c r="AD273" s="129" t="str">
        <f t="shared" si="23"/>
        <v/>
      </c>
      <c r="AE273" s="132" t="str">
        <f t="shared" si="24"/>
        <v/>
      </c>
      <c r="AF273" s="129" t="str">
        <f t="shared" si="25"/>
        <v/>
      </c>
      <c r="AG273" s="132" t="str">
        <f t="shared" si="26"/>
        <v/>
      </c>
      <c r="AH273" s="133" t="str">
        <f t="shared" si="21"/>
        <v/>
      </c>
      <c r="AI273" s="133" t="str">
        <f t="shared" si="17"/>
        <v/>
      </c>
      <c r="AJ273" s="110"/>
      <c r="AK273" s="119" t="str">
        <f t="shared" si="18"/>
        <v/>
      </c>
      <c r="AL273" s="119" t="str">
        <f t="shared" si="19"/>
        <v/>
      </c>
      <c r="AM273" s="120" t="str">
        <f t="shared" si="20"/>
        <v/>
      </c>
    </row>
    <row r="274" spans="10:39" ht="3" hidden="1" customHeight="1" x14ac:dyDescent="0.3">
      <c r="J274" s="55"/>
      <c r="Z274" s="109"/>
      <c r="AA274" s="109"/>
      <c r="AB274" s="130"/>
      <c r="AC274" s="131"/>
      <c r="AD274" s="129" t="str">
        <f t="shared" si="23"/>
        <v/>
      </c>
      <c r="AE274" s="132" t="str">
        <f t="shared" si="24"/>
        <v/>
      </c>
      <c r="AF274" s="129" t="str">
        <f t="shared" si="25"/>
        <v/>
      </c>
      <c r="AG274" s="132" t="str">
        <f t="shared" si="26"/>
        <v/>
      </c>
      <c r="AH274" s="133" t="str">
        <f t="shared" si="21"/>
        <v/>
      </c>
      <c r="AI274" s="133" t="str">
        <f t="shared" si="17"/>
        <v/>
      </c>
      <c r="AJ274" s="110"/>
      <c r="AK274" s="119" t="str">
        <f t="shared" si="18"/>
        <v/>
      </c>
      <c r="AL274" s="119" t="str">
        <f t="shared" si="19"/>
        <v/>
      </c>
      <c r="AM274" s="120" t="str">
        <f t="shared" si="20"/>
        <v/>
      </c>
    </row>
    <row r="275" spans="10:39" ht="3" hidden="1" customHeight="1" x14ac:dyDescent="0.3">
      <c r="J275" s="55"/>
      <c r="Z275" s="109"/>
      <c r="AA275" s="109"/>
      <c r="AB275" s="130"/>
      <c r="AC275" s="131"/>
      <c r="AD275" s="129" t="str">
        <f t="shared" si="23"/>
        <v/>
      </c>
      <c r="AE275" s="132" t="str">
        <f t="shared" si="24"/>
        <v/>
      </c>
      <c r="AF275" s="129" t="str">
        <f t="shared" si="25"/>
        <v/>
      </c>
      <c r="AG275" s="132" t="str">
        <f t="shared" si="26"/>
        <v/>
      </c>
      <c r="AH275" s="133" t="str">
        <f t="shared" si="21"/>
        <v/>
      </c>
      <c r="AI275" s="133" t="str">
        <f t="shared" si="17"/>
        <v/>
      </c>
      <c r="AJ275" s="110"/>
      <c r="AK275" s="119" t="str">
        <f t="shared" si="18"/>
        <v/>
      </c>
      <c r="AL275" s="119" t="str">
        <f t="shared" si="19"/>
        <v/>
      </c>
      <c r="AM275" s="120" t="str">
        <f t="shared" si="20"/>
        <v/>
      </c>
    </row>
    <row r="276" spans="10:39" ht="3" hidden="1" customHeight="1" x14ac:dyDescent="0.3">
      <c r="J276" s="55"/>
      <c r="Z276" s="109"/>
      <c r="AA276" s="109"/>
      <c r="AB276" s="130"/>
      <c r="AC276" s="131"/>
      <c r="AD276" s="129" t="str">
        <f t="shared" si="23"/>
        <v/>
      </c>
      <c r="AE276" s="132" t="str">
        <f t="shared" si="24"/>
        <v/>
      </c>
      <c r="AF276" s="129" t="str">
        <f t="shared" si="25"/>
        <v/>
      </c>
      <c r="AG276" s="132" t="str">
        <f t="shared" si="26"/>
        <v/>
      </c>
      <c r="AH276" s="133" t="str">
        <f t="shared" si="21"/>
        <v/>
      </c>
      <c r="AI276" s="133" t="str">
        <f t="shared" si="17"/>
        <v/>
      </c>
      <c r="AJ276" s="110"/>
      <c r="AK276" s="119" t="str">
        <f t="shared" si="18"/>
        <v/>
      </c>
      <c r="AL276" s="119" t="str">
        <f t="shared" si="19"/>
        <v/>
      </c>
      <c r="AM276" s="120" t="str">
        <f t="shared" si="20"/>
        <v/>
      </c>
    </row>
    <row r="277" spans="10:39" ht="3" hidden="1" customHeight="1" x14ac:dyDescent="0.3">
      <c r="J277" s="55"/>
      <c r="Z277" s="109"/>
      <c r="AA277" s="109"/>
      <c r="AB277" s="130"/>
      <c r="AC277" s="131"/>
      <c r="AD277" s="129" t="str">
        <f t="shared" si="23"/>
        <v/>
      </c>
      <c r="AE277" s="132" t="str">
        <f t="shared" si="24"/>
        <v/>
      </c>
      <c r="AF277" s="129" t="str">
        <f t="shared" si="25"/>
        <v/>
      </c>
      <c r="AG277" s="132" t="str">
        <f t="shared" si="26"/>
        <v/>
      </c>
      <c r="AH277" s="133" t="str">
        <f t="shared" si="21"/>
        <v/>
      </c>
      <c r="AI277" s="133" t="str">
        <f t="shared" si="17"/>
        <v/>
      </c>
      <c r="AJ277" s="110"/>
      <c r="AK277" s="119" t="str">
        <f t="shared" si="18"/>
        <v/>
      </c>
      <c r="AL277" s="119" t="str">
        <f t="shared" si="19"/>
        <v/>
      </c>
      <c r="AM277" s="120" t="str">
        <f t="shared" si="20"/>
        <v/>
      </c>
    </row>
    <row r="278" spans="10:39" ht="3" hidden="1" customHeight="1" x14ac:dyDescent="0.3">
      <c r="J278" s="55"/>
      <c r="Z278" s="109"/>
      <c r="AA278" s="109"/>
      <c r="AB278" s="130"/>
      <c r="AC278" s="131"/>
      <c r="AD278" s="129" t="str">
        <f t="shared" si="23"/>
        <v/>
      </c>
      <c r="AE278" s="132" t="str">
        <f t="shared" si="24"/>
        <v/>
      </c>
      <c r="AF278" s="129" t="str">
        <f t="shared" si="25"/>
        <v/>
      </c>
      <c r="AG278" s="132" t="str">
        <f t="shared" si="26"/>
        <v/>
      </c>
      <c r="AH278" s="133" t="str">
        <f t="shared" si="21"/>
        <v/>
      </c>
      <c r="AI278" s="133" t="str">
        <f t="shared" si="17"/>
        <v/>
      </c>
      <c r="AJ278" s="110"/>
      <c r="AK278" s="119" t="str">
        <f t="shared" si="18"/>
        <v/>
      </c>
      <c r="AL278" s="119" t="str">
        <f t="shared" si="19"/>
        <v/>
      </c>
      <c r="AM278" s="120" t="str">
        <f t="shared" si="20"/>
        <v/>
      </c>
    </row>
    <row r="279" spans="10:39" ht="3" hidden="1" customHeight="1" x14ac:dyDescent="0.3">
      <c r="J279" s="55"/>
      <c r="Z279" s="109"/>
      <c r="AA279" s="109"/>
      <c r="AB279" s="130"/>
      <c r="AC279" s="131"/>
      <c r="AD279" s="129" t="str">
        <f t="shared" si="23"/>
        <v/>
      </c>
      <c r="AE279" s="132" t="str">
        <f t="shared" si="24"/>
        <v/>
      </c>
      <c r="AF279" s="129" t="str">
        <f t="shared" si="25"/>
        <v/>
      </c>
      <c r="AG279" s="132" t="str">
        <f t="shared" si="26"/>
        <v/>
      </c>
      <c r="AH279" s="133" t="str">
        <f t="shared" si="21"/>
        <v/>
      </c>
      <c r="AI279" s="133" t="str">
        <f t="shared" si="17"/>
        <v/>
      </c>
      <c r="AJ279" s="110"/>
      <c r="AK279" s="119" t="str">
        <f t="shared" si="18"/>
        <v/>
      </c>
      <c r="AL279" s="119" t="str">
        <f t="shared" si="19"/>
        <v/>
      </c>
      <c r="AM279" s="120" t="str">
        <f t="shared" si="20"/>
        <v/>
      </c>
    </row>
    <row r="280" spans="10:39" ht="3" hidden="1" customHeight="1" x14ac:dyDescent="0.3">
      <c r="J280" s="55"/>
      <c r="Z280" s="109"/>
      <c r="AA280" s="109"/>
      <c r="AB280" s="130"/>
      <c r="AC280" s="131"/>
      <c r="AD280" s="129" t="str">
        <f t="shared" si="23"/>
        <v/>
      </c>
      <c r="AE280" s="132" t="str">
        <f t="shared" si="24"/>
        <v/>
      </c>
      <c r="AF280" s="129" t="str">
        <f t="shared" si="25"/>
        <v/>
      </c>
      <c r="AG280" s="132" t="str">
        <f t="shared" si="26"/>
        <v/>
      </c>
      <c r="AH280" s="133" t="str">
        <f t="shared" si="21"/>
        <v/>
      </c>
      <c r="AI280" s="133" t="str">
        <f t="shared" si="17"/>
        <v/>
      </c>
      <c r="AJ280" s="110"/>
      <c r="AK280" s="119" t="str">
        <f t="shared" si="18"/>
        <v/>
      </c>
      <c r="AL280" s="119" t="str">
        <f t="shared" si="19"/>
        <v/>
      </c>
      <c r="AM280" s="120" t="str">
        <f t="shared" si="20"/>
        <v/>
      </c>
    </row>
    <row r="281" spans="10:39" ht="3" hidden="1" customHeight="1" x14ac:dyDescent="0.3">
      <c r="J281" s="55"/>
      <c r="Z281" s="109"/>
      <c r="AA281" s="109"/>
      <c r="AB281" s="130"/>
      <c r="AC281" s="131"/>
      <c r="AD281" s="129" t="str">
        <f t="shared" si="23"/>
        <v/>
      </c>
      <c r="AE281" s="132" t="str">
        <f t="shared" si="24"/>
        <v/>
      </c>
      <c r="AF281" s="129" t="str">
        <f t="shared" si="25"/>
        <v/>
      </c>
      <c r="AG281" s="132" t="str">
        <f t="shared" si="26"/>
        <v/>
      </c>
      <c r="AH281" s="133" t="str">
        <f t="shared" si="21"/>
        <v/>
      </c>
      <c r="AI281" s="133" t="str">
        <f t="shared" si="17"/>
        <v/>
      </c>
      <c r="AJ281" s="110"/>
      <c r="AK281" s="119" t="str">
        <f t="shared" si="18"/>
        <v/>
      </c>
      <c r="AL281" s="119" t="str">
        <f t="shared" si="19"/>
        <v/>
      </c>
      <c r="AM281" s="120" t="str">
        <f t="shared" si="20"/>
        <v/>
      </c>
    </row>
    <row r="282" spans="10:39" ht="3" hidden="1" customHeight="1" x14ac:dyDescent="0.3">
      <c r="J282" s="55"/>
      <c r="Z282" s="109"/>
      <c r="AA282" s="109"/>
      <c r="AB282" s="130"/>
      <c r="AC282" s="131"/>
      <c r="AD282" s="129" t="str">
        <f t="shared" si="23"/>
        <v/>
      </c>
      <c r="AE282" s="132" t="str">
        <f t="shared" si="24"/>
        <v/>
      </c>
      <c r="AF282" s="129" t="str">
        <f t="shared" si="25"/>
        <v/>
      </c>
      <c r="AG282" s="132" t="str">
        <f t="shared" si="26"/>
        <v/>
      </c>
      <c r="AH282" s="133" t="str">
        <f t="shared" si="21"/>
        <v/>
      </c>
      <c r="AI282" s="133" t="str">
        <f t="shared" si="17"/>
        <v/>
      </c>
      <c r="AJ282" s="110"/>
      <c r="AK282" s="119" t="str">
        <f t="shared" si="18"/>
        <v/>
      </c>
      <c r="AL282" s="119" t="str">
        <f t="shared" si="19"/>
        <v/>
      </c>
      <c r="AM282" s="120" t="str">
        <f t="shared" si="20"/>
        <v/>
      </c>
    </row>
    <row r="283" spans="10:39" ht="3" hidden="1" customHeight="1" x14ac:dyDescent="0.3">
      <c r="J283" s="55"/>
      <c r="Z283" s="109"/>
      <c r="AA283" s="109"/>
      <c r="AB283" s="130"/>
      <c r="AC283" s="131"/>
      <c r="AD283" s="129" t="str">
        <f t="shared" si="23"/>
        <v/>
      </c>
      <c r="AE283" s="132" t="str">
        <f t="shared" si="24"/>
        <v/>
      </c>
      <c r="AF283" s="129" t="str">
        <f t="shared" si="25"/>
        <v/>
      </c>
      <c r="AG283" s="132" t="str">
        <f t="shared" si="26"/>
        <v/>
      </c>
      <c r="AH283" s="133" t="str">
        <f t="shared" si="21"/>
        <v/>
      </c>
      <c r="AI283" s="133" t="str">
        <f t="shared" si="17"/>
        <v/>
      </c>
      <c r="AJ283" s="110"/>
      <c r="AK283" s="119" t="str">
        <f t="shared" si="18"/>
        <v/>
      </c>
      <c r="AL283" s="119" t="str">
        <f t="shared" si="19"/>
        <v/>
      </c>
      <c r="AM283" s="120" t="str">
        <f t="shared" si="20"/>
        <v/>
      </c>
    </row>
    <row r="284" spans="10:39" ht="3" hidden="1" customHeight="1" x14ac:dyDescent="0.3">
      <c r="J284" s="55"/>
      <c r="Z284" s="109"/>
      <c r="AA284" s="109"/>
      <c r="AB284" s="130"/>
      <c r="AC284" s="131"/>
      <c r="AD284" s="129" t="str">
        <f t="shared" ref="AD284:AD315" si="27">IF(AC284="","",AD$251+(2*(AC284-AC$251)*AA$256))</f>
        <v/>
      </c>
      <c r="AE284" s="132" t="str">
        <f t="shared" si="24"/>
        <v/>
      </c>
      <c r="AF284" s="129" t="str">
        <f t="shared" si="25"/>
        <v/>
      </c>
      <c r="AG284" s="132" t="str">
        <f t="shared" si="26"/>
        <v/>
      </c>
      <c r="AH284" s="133" t="str">
        <f t="shared" si="21"/>
        <v/>
      </c>
      <c r="AI284" s="133" t="str">
        <f t="shared" si="17"/>
        <v/>
      </c>
      <c r="AJ284" s="110"/>
      <c r="AK284" s="119" t="str">
        <f t="shared" si="18"/>
        <v/>
      </c>
      <c r="AL284" s="119" t="str">
        <f t="shared" si="19"/>
        <v/>
      </c>
      <c r="AM284" s="120" t="str">
        <f t="shared" si="20"/>
        <v/>
      </c>
    </row>
    <row r="285" spans="10:39" ht="3" hidden="1" customHeight="1" x14ac:dyDescent="0.3">
      <c r="J285" s="55"/>
      <c r="Z285" s="109"/>
      <c r="AA285" s="109"/>
      <c r="AB285" s="130"/>
      <c r="AC285" s="131"/>
      <c r="AD285" s="129" t="str">
        <f t="shared" si="27"/>
        <v/>
      </c>
      <c r="AE285" s="132" t="str">
        <f t="shared" si="24"/>
        <v/>
      </c>
      <c r="AF285" s="129" t="str">
        <f t="shared" si="25"/>
        <v/>
      </c>
      <c r="AG285" s="132" t="str">
        <f t="shared" si="26"/>
        <v/>
      </c>
      <c r="AH285" s="133" t="str">
        <f t="shared" si="21"/>
        <v/>
      </c>
      <c r="AI285" s="133" t="str">
        <f t="shared" si="17"/>
        <v/>
      </c>
      <c r="AJ285" s="110"/>
      <c r="AK285" s="119" t="str">
        <f t="shared" si="18"/>
        <v/>
      </c>
      <c r="AL285" s="119" t="str">
        <f t="shared" si="19"/>
        <v/>
      </c>
      <c r="AM285" s="120" t="str">
        <f t="shared" si="20"/>
        <v/>
      </c>
    </row>
    <row r="286" spans="10:39" ht="3" hidden="1" customHeight="1" x14ac:dyDescent="0.3">
      <c r="J286" s="55"/>
      <c r="Z286" s="109"/>
      <c r="AA286" s="109"/>
      <c r="AB286" s="130"/>
      <c r="AC286" s="131"/>
      <c r="AD286" s="129" t="str">
        <f t="shared" si="27"/>
        <v/>
      </c>
      <c r="AE286" s="132" t="str">
        <f t="shared" si="24"/>
        <v/>
      </c>
      <c r="AF286" s="129" t="str">
        <f t="shared" si="25"/>
        <v/>
      </c>
      <c r="AG286" s="132" t="str">
        <f t="shared" si="26"/>
        <v/>
      </c>
      <c r="AH286" s="133" t="str">
        <f t="shared" si="21"/>
        <v/>
      </c>
      <c r="AI286" s="133" t="str">
        <f t="shared" si="17"/>
        <v/>
      </c>
      <c r="AJ286" s="110"/>
      <c r="AK286" s="119" t="str">
        <f t="shared" si="18"/>
        <v/>
      </c>
      <c r="AL286" s="119" t="str">
        <f t="shared" si="19"/>
        <v/>
      </c>
      <c r="AM286" s="120" t="str">
        <f t="shared" si="20"/>
        <v/>
      </c>
    </row>
    <row r="287" spans="10:39" ht="3" hidden="1" customHeight="1" x14ac:dyDescent="0.3">
      <c r="J287" s="55"/>
      <c r="Z287" s="109"/>
      <c r="AA287" s="109"/>
      <c r="AB287" s="130"/>
      <c r="AC287" s="131"/>
      <c r="AD287" s="129" t="str">
        <f t="shared" si="27"/>
        <v/>
      </c>
      <c r="AE287" s="132" t="str">
        <f t="shared" si="24"/>
        <v/>
      </c>
      <c r="AF287" s="129" t="str">
        <f t="shared" si="25"/>
        <v/>
      </c>
      <c r="AG287" s="132" t="str">
        <f t="shared" si="26"/>
        <v/>
      </c>
      <c r="AH287" s="133" t="str">
        <f t="shared" si="21"/>
        <v/>
      </c>
      <c r="AI287" s="133" t="str">
        <f t="shared" si="17"/>
        <v/>
      </c>
      <c r="AJ287" s="110"/>
      <c r="AK287" s="119" t="str">
        <f t="shared" si="18"/>
        <v/>
      </c>
      <c r="AL287" s="119" t="str">
        <f t="shared" si="19"/>
        <v/>
      </c>
      <c r="AM287" s="120" t="str">
        <f t="shared" si="20"/>
        <v/>
      </c>
    </row>
    <row r="288" spans="10:39" ht="3" hidden="1" customHeight="1" x14ac:dyDescent="0.3">
      <c r="J288" s="55"/>
      <c r="Z288" s="109"/>
      <c r="AA288" s="109"/>
      <c r="AB288" s="130"/>
      <c r="AC288" s="131"/>
      <c r="AD288" s="129" t="str">
        <f t="shared" si="27"/>
        <v/>
      </c>
      <c r="AE288" s="132" t="str">
        <f t="shared" si="24"/>
        <v/>
      </c>
      <c r="AF288" s="129" t="str">
        <f t="shared" si="25"/>
        <v/>
      </c>
      <c r="AG288" s="132" t="str">
        <f t="shared" si="26"/>
        <v/>
      </c>
      <c r="AH288" s="133" t="str">
        <f t="shared" si="21"/>
        <v/>
      </c>
      <c r="AI288" s="133" t="str">
        <f t="shared" si="17"/>
        <v/>
      </c>
      <c r="AJ288" s="110"/>
      <c r="AK288" s="119" t="str">
        <f t="shared" si="18"/>
        <v/>
      </c>
      <c r="AL288" s="119" t="str">
        <f t="shared" si="19"/>
        <v/>
      </c>
      <c r="AM288" s="120" t="str">
        <f t="shared" si="20"/>
        <v/>
      </c>
    </row>
    <row r="289" spans="1:39" ht="3" hidden="1" customHeight="1" x14ac:dyDescent="0.3">
      <c r="J289" s="55"/>
      <c r="Z289" s="109"/>
      <c r="AA289" s="109"/>
      <c r="AB289" s="130"/>
      <c r="AC289" s="131"/>
      <c r="AD289" s="129" t="str">
        <f t="shared" si="27"/>
        <v/>
      </c>
      <c r="AE289" s="132" t="str">
        <f t="shared" si="24"/>
        <v/>
      </c>
      <c r="AF289" s="129" t="str">
        <f t="shared" si="25"/>
        <v/>
      </c>
      <c r="AG289" s="132" t="str">
        <f t="shared" si="26"/>
        <v/>
      </c>
      <c r="AH289" s="133" t="str">
        <f t="shared" si="21"/>
        <v/>
      </c>
      <c r="AI289" s="133" t="str">
        <f t="shared" si="17"/>
        <v/>
      </c>
      <c r="AJ289" s="110"/>
      <c r="AK289" s="119" t="str">
        <f t="shared" si="18"/>
        <v/>
      </c>
      <c r="AL289" s="119" t="str">
        <f t="shared" si="19"/>
        <v/>
      </c>
      <c r="AM289" s="120" t="str">
        <f t="shared" si="20"/>
        <v/>
      </c>
    </row>
    <row r="290" spans="1:39" ht="3" hidden="1" customHeight="1" x14ac:dyDescent="0.3">
      <c r="J290" s="55"/>
      <c r="Z290" s="109"/>
      <c r="AA290" s="109"/>
      <c r="AB290" s="130"/>
      <c r="AC290" s="131"/>
      <c r="AD290" s="129" t="str">
        <f t="shared" si="27"/>
        <v/>
      </c>
      <c r="AE290" s="132" t="str">
        <f t="shared" si="24"/>
        <v/>
      </c>
      <c r="AF290" s="129" t="str">
        <f t="shared" si="25"/>
        <v/>
      </c>
      <c r="AG290" s="132" t="str">
        <f t="shared" si="26"/>
        <v/>
      </c>
      <c r="AH290" s="133" t="str">
        <f t="shared" si="21"/>
        <v/>
      </c>
      <c r="AI290" s="133" t="str">
        <f t="shared" si="17"/>
        <v/>
      </c>
      <c r="AJ290" s="110"/>
      <c r="AK290" s="119" t="str">
        <f t="shared" si="18"/>
        <v/>
      </c>
      <c r="AL290" s="119" t="str">
        <f t="shared" si="19"/>
        <v/>
      </c>
      <c r="AM290" s="120" t="str">
        <f t="shared" si="20"/>
        <v/>
      </c>
    </row>
    <row r="291" spans="1:39" ht="3" hidden="1" customHeight="1" x14ac:dyDescent="0.3">
      <c r="J291" s="55"/>
      <c r="Z291" s="109"/>
      <c r="AA291" s="109"/>
      <c r="AB291" s="130"/>
      <c r="AC291" s="131"/>
      <c r="AD291" s="129" t="str">
        <f t="shared" si="27"/>
        <v/>
      </c>
      <c r="AE291" s="132" t="str">
        <f t="shared" si="24"/>
        <v/>
      </c>
      <c r="AF291" s="129" t="str">
        <f t="shared" si="25"/>
        <v/>
      </c>
      <c r="AG291" s="132" t="str">
        <f t="shared" si="26"/>
        <v/>
      </c>
      <c r="AH291" s="133" t="str">
        <f t="shared" si="21"/>
        <v/>
      </c>
      <c r="AI291" s="133" t="str">
        <f t="shared" si="17"/>
        <v/>
      </c>
      <c r="AJ291" s="110"/>
      <c r="AK291" s="119" t="str">
        <f t="shared" si="18"/>
        <v/>
      </c>
      <c r="AL291" s="119" t="str">
        <f t="shared" si="19"/>
        <v/>
      </c>
      <c r="AM291" s="120" t="str">
        <f t="shared" si="20"/>
        <v/>
      </c>
    </row>
    <row r="292" spans="1:39" ht="3" hidden="1" customHeight="1" x14ac:dyDescent="0.3">
      <c r="Z292" s="109"/>
      <c r="AA292" s="109"/>
      <c r="AB292" s="130"/>
      <c r="AC292" s="131"/>
      <c r="AD292" s="129" t="str">
        <f t="shared" si="27"/>
        <v/>
      </c>
      <c r="AE292" s="132" t="str">
        <f t="shared" si="24"/>
        <v/>
      </c>
      <c r="AF292" s="129" t="str">
        <f t="shared" si="25"/>
        <v/>
      </c>
      <c r="AG292" s="132" t="str">
        <f t="shared" si="26"/>
        <v/>
      </c>
      <c r="AH292" s="133" t="str">
        <f t="shared" si="21"/>
        <v/>
      </c>
      <c r="AI292" s="133" t="str">
        <f t="shared" si="17"/>
        <v/>
      </c>
      <c r="AJ292" s="110"/>
      <c r="AK292" s="119" t="str">
        <f t="shared" si="18"/>
        <v/>
      </c>
      <c r="AL292" s="119" t="str">
        <f t="shared" si="19"/>
        <v/>
      </c>
      <c r="AM292" s="120" t="str">
        <f t="shared" si="20"/>
        <v/>
      </c>
    </row>
    <row r="293" spans="1:39" ht="3" hidden="1" customHeight="1" x14ac:dyDescent="0.3">
      <c r="Z293" s="109"/>
      <c r="AA293" s="109"/>
      <c r="AB293" s="130"/>
      <c r="AC293" s="131"/>
      <c r="AD293" s="129" t="str">
        <f t="shared" si="27"/>
        <v/>
      </c>
      <c r="AE293" s="132" t="str">
        <f t="shared" si="24"/>
        <v/>
      </c>
      <c r="AF293" s="129" t="str">
        <f t="shared" si="25"/>
        <v/>
      </c>
      <c r="AG293" s="132" t="str">
        <f t="shared" si="26"/>
        <v/>
      </c>
      <c r="AH293" s="133" t="str">
        <f t="shared" si="21"/>
        <v/>
      </c>
      <c r="AI293" s="133" t="str">
        <f t="shared" si="17"/>
        <v/>
      </c>
      <c r="AJ293" s="110"/>
      <c r="AK293" s="119" t="str">
        <f t="shared" si="18"/>
        <v/>
      </c>
      <c r="AL293" s="119" t="str">
        <f t="shared" si="19"/>
        <v/>
      </c>
      <c r="AM293" s="120" t="str">
        <f t="shared" si="20"/>
        <v/>
      </c>
    </row>
    <row r="294" spans="1:39" ht="3" hidden="1" customHeight="1" x14ac:dyDescent="0.3">
      <c r="Z294" s="109"/>
      <c r="AA294" s="109"/>
      <c r="AB294" s="130"/>
      <c r="AC294" s="131"/>
      <c r="AD294" s="129" t="str">
        <f t="shared" si="27"/>
        <v/>
      </c>
      <c r="AE294" s="132" t="str">
        <f t="shared" si="24"/>
        <v/>
      </c>
      <c r="AF294" s="129" t="str">
        <f t="shared" si="25"/>
        <v/>
      </c>
      <c r="AG294" s="132" t="str">
        <f t="shared" si="26"/>
        <v/>
      </c>
      <c r="AH294" s="133" t="str">
        <f t="shared" si="21"/>
        <v/>
      </c>
      <c r="AI294" s="133" t="str">
        <f t="shared" si="17"/>
        <v/>
      </c>
      <c r="AJ294" s="110"/>
      <c r="AK294" s="119" t="str">
        <f t="shared" si="18"/>
        <v/>
      </c>
      <c r="AL294" s="119" t="str">
        <f t="shared" si="19"/>
        <v/>
      </c>
      <c r="AM294" s="120" t="str">
        <f t="shared" si="20"/>
        <v/>
      </c>
    </row>
    <row r="295" spans="1:39" ht="3" hidden="1" customHeight="1" x14ac:dyDescent="0.3">
      <c r="Z295" s="109"/>
      <c r="AA295" s="109"/>
      <c r="AB295" s="130"/>
      <c r="AC295" s="131"/>
      <c r="AD295" s="129" t="str">
        <f t="shared" si="27"/>
        <v/>
      </c>
      <c r="AE295" s="132" t="str">
        <f t="shared" si="24"/>
        <v/>
      </c>
      <c r="AF295" s="129" t="str">
        <f t="shared" si="25"/>
        <v/>
      </c>
      <c r="AG295" s="132" t="str">
        <f t="shared" si="26"/>
        <v/>
      </c>
      <c r="AH295" s="133" t="str">
        <f t="shared" si="21"/>
        <v/>
      </c>
      <c r="AI295" s="133" t="str">
        <f t="shared" si="17"/>
        <v/>
      </c>
      <c r="AJ295" s="110"/>
      <c r="AK295" s="119" t="str">
        <f t="shared" si="18"/>
        <v/>
      </c>
      <c r="AL295" s="119" t="str">
        <f t="shared" si="19"/>
        <v/>
      </c>
      <c r="AM295" s="120" t="str">
        <f t="shared" si="20"/>
        <v/>
      </c>
    </row>
    <row r="296" spans="1:39" ht="3" hidden="1" customHeight="1" x14ac:dyDescent="0.3">
      <c r="Z296" s="109"/>
      <c r="AA296" s="109"/>
      <c r="AB296" s="130"/>
      <c r="AC296" s="131"/>
      <c r="AD296" s="129" t="str">
        <f t="shared" si="27"/>
        <v/>
      </c>
      <c r="AE296" s="132" t="str">
        <f t="shared" si="24"/>
        <v/>
      </c>
      <c r="AF296" s="129" t="str">
        <f t="shared" si="25"/>
        <v/>
      </c>
      <c r="AG296" s="132" t="str">
        <f t="shared" si="26"/>
        <v/>
      </c>
      <c r="AH296" s="133" t="str">
        <f t="shared" si="21"/>
        <v/>
      </c>
      <c r="AI296" s="133" t="str">
        <f t="shared" si="17"/>
        <v/>
      </c>
      <c r="AJ296" s="110"/>
      <c r="AK296" s="119" t="str">
        <f t="shared" si="18"/>
        <v/>
      </c>
      <c r="AL296" s="119" t="str">
        <f t="shared" si="19"/>
        <v/>
      </c>
      <c r="AM296" s="120" t="str">
        <f t="shared" si="20"/>
        <v/>
      </c>
    </row>
    <row r="297" spans="1:39" s="111" customFormat="1" ht="3" hidden="1" customHeight="1" x14ac:dyDescent="0.3">
      <c r="A297" s="49"/>
      <c r="B297" s="49"/>
      <c r="C297" s="55"/>
      <c r="D297" s="49"/>
      <c r="E297" s="49"/>
      <c r="F297" s="49"/>
      <c r="G297" s="49"/>
      <c r="H297" s="49"/>
      <c r="I297" s="49"/>
      <c r="J297" s="49"/>
      <c r="K297" s="49"/>
      <c r="L297" s="49"/>
      <c r="M297" s="49"/>
      <c r="N297" s="49"/>
      <c r="O297" s="49"/>
      <c r="P297" s="49"/>
      <c r="Q297" s="49"/>
      <c r="R297" s="49"/>
      <c r="S297" s="49"/>
      <c r="T297" s="49"/>
      <c r="U297" s="49"/>
      <c r="V297" s="49"/>
      <c r="W297" s="49"/>
      <c r="X297" s="49"/>
      <c r="Y297" s="49"/>
      <c r="Z297" s="109"/>
      <c r="AA297" s="109"/>
      <c r="AB297" s="130"/>
      <c r="AC297" s="131"/>
      <c r="AD297" s="129" t="str">
        <f t="shared" si="27"/>
        <v/>
      </c>
      <c r="AE297" s="132" t="str">
        <f t="shared" si="24"/>
        <v/>
      </c>
      <c r="AF297" s="129" t="str">
        <f t="shared" si="25"/>
        <v/>
      </c>
      <c r="AG297" s="132" t="str">
        <f t="shared" si="26"/>
        <v/>
      </c>
      <c r="AH297" s="133" t="str">
        <f t="shared" si="21"/>
        <v/>
      </c>
      <c r="AI297" s="133" t="str">
        <f t="shared" si="17"/>
        <v/>
      </c>
      <c r="AJ297" s="110"/>
      <c r="AK297" s="119" t="str">
        <f t="shared" si="18"/>
        <v/>
      </c>
      <c r="AL297" s="119" t="str">
        <f t="shared" si="19"/>
        <v/>
      </c>
      <c r="AM297" s="120" t="str">
        <f t="shared" si="20"/>
        <v/>
      </c>
    </row>
    <row r="298" spans="1:39" s="111" customFormat="1" ht="3" hidden="1" customHeight="1" x14ac:dyDescent="0.3">
      <c r="A298" s="49"/>
      <c r="B298" s="49"/>
      <c r="C298" s="55"/>
      <c r="D298" s="49"/>
      <c r="E298" s="49"/>
      <c r="F298" s="49"/>
      <c r="G298" s="49"/>
      <c r="H298" s="49"/>
      <c r="I298" s="49"/>
      <c r="J298" s="49"/>
      <c r="K298" s="49"/>
      <c r="L298" s="49"/>
      <c r="M298" s="49"/>
      <c r="N298" s="49"/>
      <c r="O298" s="49"/>
      <c r="P298" s="49"/>
      <c r="Q298" s="49"/>
      <c r="R298" s="49"/>
      <c r="S298" s="49"/>
      <c r="T298" s="49"/>
      <c r="U298" s="49"/>
      <c r="V298" s="49"/>
      <c r="W298" s="49"/>
      <c r="X298" s="49"/>
      <c r="Y298" s="49"/>
      <c r="Z298" s="109"/>
      <c r="AA298" s="109"/>
      <c r="AB298" s="130"/>
      <c r="AC298" s="131"/>
      <c r="AD298" s="129" t="str">
        <f t="shared" si="27"/>
        <v/>
      </c>
      <c r="AE298" s="132" t="str">
        <f t="shared" si="24"/>
        <v/>
      </c>
      <c r="AF298" s="129" t="str">
        <f t="shared" si="25"/>
        <v/>
      </c>
      <c r="AG298" s="132" t="str">
        <f t="shared" si="26"/>
        <v/>
      </c>
      <c r="AH298" s="133" t="str">
        <f t="shared" si="21"/>
        <v/>
      </c>
      <c r="AI298" s="133" t="str">
        <f t="shared" si="17"/>
        <v/>
      </c>
      <c r="AJ298" s="110"/>
      <c r="AK298" s="119" t="str">
        <f t="shared" si="18"/>
        <v/>
      </c>
      <c r="AL298" s="119" t="str">
        <f t="shared" si="19"/>
        <v/>
      </c>
      <c r="AM298" s="120" t="str">
        <f t="shared" si="20"/>
        <v/>
      </c>
    </row>
    <row r="299" spans="1:39" s="111" customFormat="1" ht="3" hidden="1" customHeight="1" x14ac:dyDescent="0.3">
      <c r="A299" s="49"/>
      <c r="B299" s="49"/>
      <c r="C299" s="55"/>
      <c r="D299" s="49"/>
      <c r="E299" s="49"/>
      <c r="F299" s="49"/>
      <c r="G299" s="49"/>
      <c r="H299" s="49"/>
      <c r="I299" s="49"/>
      <c r="J299" s="49"/>
      <c r="K299" s="49"/>
      <c r="L299" s="49"/>
      <c r="M299" s="49"/>
      <c r="N299" s="49"/>
      <c r="O299" s="49"/>
      <c r="P299" s="49"/>
      <c r="Q299" s="49"/>
      <c r="R299" s="49"/>
      <c r="S299" s="49"/>
      <c r="T299" s="49"/>
      <c r="U299" s="49"/>
      <c r="V299" s="49"/>
      <c r="W299" s="49"/>
      <c r="X299" s="49"/>
      <c r="Y299" s="49"/>
      <c r="Z299" s="109"/>
      <c r="AA299" s="109"/>
      <c r="AB299" s="130"/>
      <c r="AC299" s="131"/>
      <c r="AD299" s="129" t="str">
        <f t="shared" si="27"/>
        <v/>
      </c>
      <c r="AE299" s="132" t="str">
        <f t="shared" si="24"/>
        <v/>
      </c>
      <c r="AF299" s="129" t="str">
        <f t="shared" si="25"/>
        <v/>
      </c>
      <c r="AG299" s="132" t="str">
        <f t="shared" si="26"/>
        <v/>
      </c>
      <c r="AH299" s="133" t="str">
        <f t="shared" si="21"/>
        <v/>
      </c>
      <c r="AI299" s="133" t="str">
        <f t="shared" si="17"/>
        <v/>
      </c>
      <c r="AJ299" s="110"/>
      <c r="AK299" s="119" t="str">
        <f t="shared" si="18"/>
        <v/>
      </c>
      <c r="AL299" s="119" t="str">
        <f t="shared" si="19"/>
        <v/>
      </c>
      <c r="AM299" s="120" t="str">
        <f t="shared" si="20"/>
        <v/>
      </c>
    </row>
    <row r="300" spans="1:39" s="111" customFormat="1" ht="3" hidden="1" customHeight="1" x14ac:dyDescent="0.3">
      <c r="A300" s="49"/>
      <c r="B300" s="49"/>
      <c r="C300" s="55"/>
      <c r="D300" s="49"/>
      <c r="E300" s="49"/>
      <c r="F300" s="49"/>
      <c r="G300" s="49"/>
      <c r="H300" s="49"/>
      <c r="I300" s="49"/>
      <c r="J300" s="49"/>
      <c r="K300" s="49"/>
      <c r="L300" s="49"/>
      <c r="M300" s="49"/>
      <c r="N300" s="49"/>
      <c r="O300" s="49"/>
      <c r="P300" s="49"/>
      <c r="Q300" s="49"/>
      <c r="R300" s="49"/>
      <c r="S300" s="49"/>
      <c r="T300" s="49"/>
      <c r="U300" s="49"/>
      <c r="V300" s="49"/>
      <c r="W300" s="49"/>
      <c r="X300" s="49"/>
      <c r="Y300" s="49"/>
      <c r="Z300" s="109"/>
      <c r="AA300" s="109"/>
      <c r="AB300" s="130"/>
      <c r="AC300" s="131"/>
      <c r="AD300" s="129" t="str">
        <f t="shared" si="27"/>
        <v/>
      </c>
      <c r="AE300" s="132" t="str">
        <f t="shared" si="24"/>
        <v/>
      </c>
      <c r="AF300" s="129" t="str">
        <f t="shared" si="25"/>
        <v/>
      </c>
      <c r="AG300" s="132" t="str">
        <f t="shared" si="26"/>
        <v/>
      </c>
      <c r="AH300" s="133" t="str">
        <f t="shared" si="21"/>
        <v/>
      </c>
      <c r="AI300" s="133" t="str">
        <f t="shared" si="17"/>
        <v/>
      </c>
      <c r="AJ300" s="110"/>
      <c r="AK300" s="119" t="str">
        <f t="shared" si="18"/>
        <v/>
      </c>
      <c r="AL300" s="119" t="str">
        <f t="shared" si="19"/>
        <v/>
      </c>
      <c r="AM300" s="120" t="str">
        <f t="shared" si="20"/>
        <v/>
      </c>
    </row>
    <row r="301" spans="1:39" s="111" customFormat="1" ht="3" hidden="1" customHeight="1" x14ac:dyDescent="0.3">
      <c r="A301" s="49"/>
      <c r="B301" s="49"/>
      <c r="C301" s="55"/>
      <c r="D301" s="49"/>
      <c r="E301" s="49"/>
      <c r="F301" s="49"/>
      <c r="G301" s="49"/>
      <c r="H301" s="49"/>
      <c r="I301" s="49"/>
      <c r="J301" s="49"/>
      <c r="K301" s="49"/>
      <c r="L301" s="49"/>
      <c r="M301" s="49"/>
      <c r="N301" s="49"/>
      <c r="O301" s="49"/>
      <c r="P301" s="49"/>
      <c r="Q301" s="49"/>
      <c r="R301" s="49"/>
      <c r="S301" s="49"/>
      <c r="T301" s="49"/>
      <c r="U301" s="49"/>
      <c r="V301" s="49"/>
      <c r="W301" s="49"/>
      <c r="X301" s="49"/>
      <c r="Y301" s="49"/>
      <c r="Z301" s="109"/>
      <c r="AA301" s="109"/>
      <c r="AB301" s="130"/>
      <c r="AC301" s="131"/>
      <c r="AD301" s="129" t="str">
        <f t="shared" si="27"/>
        <v/>
      </c>
      <c r="AE301" s="132" t="str">
        <f t="shared" si="24"/>
        <v/>
      </c>
      <c r="AF301" s="129" t="str">
        <f t="shared" si="25"/>
        <v/>
      </c>
      <c r="AG301" s="132" t="str">
        <f t="shared" si="26"/>
        <v/>
      </c>
      <c r="AH301" s="133" t="str">
        <f t="shared" si="21"/>
        <v/>
      </c>
      <c r="AI301" s="133" t="str">
        <f t="shared" si="17"/>
        <v/>
      </c>
      <c r="AJ301" s="110"/>
      <c r="AK301" s="119" t="str">
        <f t="shared" si="18"/>
        <v/>
      </c>
      <c r="AL301" s="119" t="str">
        <f t="shared" si="19"/>
        <v/>
      </c>
      <c r="AM301" s="120" t="str">
        <f t="shared" si="20"/>
        <v/>
      </c>
    </row>
    <row r="302" spans="1:39" s="111" customFormat="1" ht="3" hidden="1" customHeight="1" x14ac:dyDescent="0.3">
      <c r="A302" s="49"/>
      <c r="B302" s="49"/>
      <c r="C302" s="55"/>
      <c r="D302" s="49"/>
      <c r="E302" s="49"/>
      <c r="F302" s="49"/>
      <c r="G302" s="49"/>
      <c r="H302" s="49"/>
      <c r="I302" s="49"/>
      <c r="J302" s="49"/>
      <c r="K302" s="49"/>
      <c r="L302" s="49"/>
      <c r="M302" s="49"/>
      <c r="N302" s="49"/>
      <c r="O302" s="49"/>
      <c r="P302" s="49"/>
      <c r="Q302" s="49"/>
      <c r="R302" s="49"/>
      <c r="S302" s="49"/>
      <c r="T302" s="49"/>
      <c r="U302" s="49"/>
      <c r="V302" s="49"/>
      <c r="W302" s="49"/>
      <c r="X302" s="49"/>
      <c r="Y302" s="49"/>
      <c r="Z302" s="109"/>
      <c r="AA302" s="109"/>
      <c r="AB302" s="130"/>
      <c r="AC302" s="131"/>
      <c r="AD302" s="129" t="str">
        <f t="shared" si="27"/>
        <v/>
      </c>
      <c r="AE302" s="132" t="str">
        <f t="shared" si="24"/>
        <v/>
      </c>
      <c r="AF302" s="129" t="str">
        <f t="shared" si="25"/>
        <v/>
      </c>
      <c r="AG302" s="132" t="str">
        <f t="shared" si="26"/>
        <v/>
      </c>
      <c r="AH302" s="133" t="str">
        <f t="shared" si="21"/>
        <v/>
      </c>
      <c r="AI302" s="133" t="str">
        <f t="shared" si="17"/>
        <v/>
      </c>
      <c r="AJ302" s="110"/>
      <c r="AK302" s="119" t="str">
        <f t="shared" si="18"/>
        <v/>
      </c>
      <c r="AL302" s="119" t="str">
        <f t="shared" si="19"/>
        <v/>
      </c>
      <c r="AM302" s="120" t="str">
        <f t="shared" si="20"/>
        <v/>
      </c>
    </row>
    <row r="303" spans="1:39" s="111" customFormat="1" ht="3" hidden="1" customHeight="1" x14ac:dyDescent="0.3">
      <c r="A303" s="49"/>
      <c r="B303" s="49"/>
      <c r="C303" s="55"/>
      <c r="D303" s="49"/>
      <c r="E303" s="49"/>
      <c r="F303" s="49"/>
      <c r="G303" s="49"/>
      <c r="H303" s="49"/>
      <c r="I303" s="49"/>
      <c r="J303" s="49"/>
      <c r="K303" s="49"/>
      <c r="L303" s="49"/>
      <c r="M303" s="49"/>
      <c r="N303" s="49"/>
      <c r="O303" s="49"/>
      <c r="P303" s="49"/>
      <c r="Q303" s="49"/>
      <c r="R303" s="49"/>
      <c r="S303" s="49"/>
      <c r="T303" s="49"/>
      <c r="U303" s="49"/>
      <c r="V303" s="49"/>
      <c r="W303" s="49"/>
      <c r="X303" s="49"/>
      <c r="Y303" s="49"/>
      <c r="Z303" s="109"/>
      <c r="AA303" s="109"/>
      <c r="AB303" s="130"/>
      <c r="AC303" s="131"/>
      <c r="AD303" s="129" t="str">
        <f t="shared" si="27"/>
        <v/>
      </c>
      <c r="AE303" s="132" t="str">
        <f t="shared" si="24"/>
        <v/>
      </c>
      <c r="AF303" s="129" t="str">
        <f t="shared" si="25"/>
        <v/>
      </c>
      <c r="AG303" s="132" t="str">
        <f t="shared" si="26"/>
        <v/>
      </c>
      <c r="AH303" s="133" t="str">
        <f t="shared" si="21"/>
        <v/>
      </c>
      <c r="AI303" s="133" t="str">
        <f t="shared" si="17"/>
        <v/>
      </c>
      <c r="AJ303" s="110"/>
      <c r="AK303" s="119" t="str">
        <f t="shared" si="18"/>
        <v/>
      </c>
      <c r="AL303" s="119" t="str">
        <f t="shared" si="19"/>
        <v/>
      </c>
      <c r="AM303" s="120" t="str">
        <f t="shared" si="20"/>
        <v/>
      </c>
    </row>
    <row r="304" spans="1:39" s="111" customFormat="1" ht="3" hidden="1" customHeight="1" x14ac:dyDescent="0.3">
      <c r="A304" s="49"/>
      <c r="B304" s="49"/>
      <c r="C304" s="55"/>
      <c r="D304" s="49"/>
      <c r="E304" s="49"/>
      <c r="F304" s="49"/>
      <c r="G304" s="49"/>
      <c r="H304" s="49"/>
      <c r="I304" s="49"/>
      <c r="J304" s="49"/>
      <c r="K304" s="49"/>
      <c r="L304" s="49"/>
      <c r="M304" s="49"/>
      <c r="N304" s="49"/>
      <c r="O304" s="49"/>
      <c r="P304" s="49"/>
      <c r="Q304" s="49"/>
      <c r="R304" s="49"/>
      <c r="S304" s="49"/>
      <c r="T304" s="49"/>
      <c r="U304" s="49"/>
      <c r="V304" s="49"/>
      <c r="W304" s="49"/>
      <c r="X304" s="49"/>
      <c r="Y304" s="49"/>
      <c r="Z304" s="109"/>
      <c r="AA304" s="109"/>
      <c r="AB304" s="130"/>
      <c r="AC304" s="131"/>
      <c r="AD304" s="129" t="str">
        <f t="shared" si="27"/>
        <v/>
      </c>
      <c r="AE304" s="132" t="str">
        <f t="shared" si="24"/>
        <v/>
      </c>
      <c r="AF304" s="129" t="str">
        <f t="shared" si="25"/>
        <v/>
      </c>
      <c r="AG304" s="132" t="str">
        <f t="shared" si="26"/>
        <v/>
      </c>
      <c r="AH304" s="133" t="str">
        <f t="shared" si="21"/>
        <v/>
      </c>
      <c r="AI304" s="133" t="str">
        <f t="shared" si="17"/>
        <v/>
      </c>
      <c r="AJ304" s="110"/>
      <c r="AK304" s="119" t="str">
        <f t="shared" si="18"/>
        <v/>
      </c>
      <c r="AL304" s="119" t="str">
        <f t="shared" si="19"/>
        <v/>
      </c>
      <c r="AM304" s="120" t="str">
        <f t="shared" si="20"/>
        <v/>
      </c>
    </row>
    <row r="305" spans="1:41" s="111" customFormat="1" ht="3" hidden="1" customHeight="1" x14ac:dyDescent="0.3">
      <c r="A305" s="49"/>
      <c r="B305" s="49"/>
      <c r="C305" s="55"/>
      <c r="D305" s="49"/>
      <c r="E305" s="49"/>
      <c r="F305" s="49"/>
      <c r="G305" s="49"/>
      <c r="H305" s="49"/>
      <c r="I305" s="49"/>
      <c r="J305" s="49"/>
      <c r="K305" s="49"/>
      <c r="L305" s="49"/>
      <c r="M305" s="49"/>
      <c r="N305" s="49"/>
      <c r="O305" s="49"/>
      <c r="P305" s="49"/>
      <c r="Q305" s="49"/>
      <c r="R305" s="49"/>
      <c r="S305" s="49"/>
      <c r="T305" s="49"/>
      <c r="U305" s="49"/>
      <c r="V305" s="49"/>
      <c r="W305" s="49"/>
      <c r="X305" s="49"/>
      <c r="Y305" s="49"/>
      <c r="Z305" s="109"/>
      <c r="AA305" s="109"/>
      <c r="AB305" s="130"/>
      <c r="AC305" s="131"/>
      <c r="AD305" s="129" t="str">
        <f t="shared" si="27"/>
        <v/>
      </c>
      <c r="AE305" s="132" t="str">
        <f t="shared" si="24"/>
        <v/>
      </c>
      <c r="AF305" s="129" t="str">
        <f t="shared" si="25"/>
        <v/>
      </c>
      <c r="AG305" s="132" t="str">
        <f t="shared" si="26"/>
        <v/>
      </c>
      <c r="AH305" s="133" t="str">
        <f t="shared" si="21"/>
        <v/>
      </c>
      <c r="AI305" s="133" t="str">
        <f t="shared" ref="AI305:AI368" si="28">IF(AC305="","",IF(AC305=D$62,0,IF(AC305&gt;D$62,AI304+AF305,"")))</f>
        <v/>
      </c>
      <c r="AJ305" s="110"/>
      <c r="AK305" s="119" t="str">
        <f t="shared" ref="AK305:AK368" si="29">IF(AI305="","",AJ305-D$62)</f>
        <v/>
      </c>
      <c r="AL305" s="119" t="str">
        <f t="shared" si="19"/>
        <v/>
      </c>
      <c r="AM305" s="120" t="str">
        <f t="shared" si="20"/>
        <v/>
      </c>
    </row>
    <row r="306" spans="1:41" s="111" customFormat="1" ht="3" hidden="1" customHeight="1" x14ac:dyDescent="0.3">
      <c r="A306" s="49"/>
      <c r="B306" s="49"/>
      <c r="C306" s="55"/>
      <c r="D306" s="49"/>
      <c r="E306" s="49"/>
      <c r="F306" s="49"/>
      <c r="G306" s="49"/>
      <c r="H306" s="49"/>
      <c r="I306" s="49"/>
      <c r="J306" s="49"/>
      <c r="K306" s="49"/>
      <c r="L306" s="49"/>
      <c r="M306" s="49"/>
      <c r="N306" s="49"/>
      <c r="O306" s="49"/>
      <c r="P306" s="49"/>
      <c r="Q306" s="49"/>
      <c r="R306" s="49"/>
      <c r="S306" s="49"/>
      <c r="T306" s="49"/>
      <c r="U306" s="49"/>
      <c r="V306" s="49"/>
      <c r="W306" s="49"/>
      <c r="X306" s="49"/>
      <c r="Y306" s="49"/>
      <c r="Z306" s="109"/>
      <c r="AA306" s="109"/>
      <c r="AB306" s="130"/>
      <c r="AC306" s="131"/>
      <c r="AD306" s="129" t="str">
        <f t="shared" si="27"/>
        <v/>
      </c>
      <c r="AE306" s="132" t="str">
        <f t="shared" si="24"/>
        <v/>
      </c>
      <c r="AF306" s="129" t="str">
        <f t="shared" si="25"/>
        <v/>
      </c>
      <c r="AG306" s="132" t="str">
        <f t="shared" si="26"/>
        <v/>
      </c>
      <c r="AH306" s="133" t="str">
        <f t="shared" si="21"/>
        <v/>
      </c>
      <c r="AI306" s="133" t="str">
        <f t="shared" si="28"/>
        <v/>
      </c>
      <c r="AJ306" s="110"/>
      <c r="AK306" s="119" t="str">
        <f t="shared" si="29"/>
        <v/>
      </c>
      <c r="AL306" s="119" t="str">
        <f t="shared" si="19"/>
        <v/>
      </c>
      <c r="AM306" s="120" t="str">
        <f t="shared" si="20"/>
        <v/>
      </c>
    </row>
    <row r="307" spans="1:41" s="111" customFormat="1" ht="3" hidden="1" customHeight="1" x14ac:dyDescent="0.3">
      <c r="A307" s="49"/>
      <c r="B307" s="49"/>
      <c r="C307" s="55"/>
      <c r="D307" s="49"/>
      <c r="E307" s="49"/>
      <c r="F307" s="49"/>
      <c r="G307" s="49"/>
      <c r="H307" s="49"/>
      <c r="I307" s="49"/>
      <c r="J307" s="49"/>
      <c r="K307" s="49"/>
      <c r="L307" s="49"/>
      <c r="M307" s="49"/>
      <c r="N307" s="49"/>
      <c r="O307" s="49"/>
      <c r="P307" s="49"/>
      <c r="Q307" s="49"/>
      <c r="R307" s="49"/>
      <c r="S307" s="49"/>
      <c r="T307" s="49"/>
      <c r="U307" s="49"/>
      <c r="V307" s="49"/>
      <c r="W307" s="49"/>
      <c r="X307" s="49"/>
      <c r="Y307" s="49"/>
      <c r="Z307" s="109"/>
      <c r="AA307" s="109"/>
      <c r="AB307" s="130"/>
      <c r="AC307" s="131"/>
      <c r="AD307" s="129" t="str">
        <f t="shared" si="27"/>
        <v/>
      </c>
      <c r="AE307" s="132" t="str">
        <f t="shared" si="24"/>
        <v/>
      </c>
      <c r="AF307" s="129" t="str">
        <f t="shared" si="25"/>
        <v/>
      </c>
      <c r="AG307" s="132" t="str">
        <f t="shared" si="26"/>
        <v/>
      </c>
      <c r="AH307" s="133" t="str">
        <f t="shared" si="21"/>
        <v/>
      </c>
      <c r="AI307" s="133" t="str">
        <f t="shared" si="28"/>
        <v/>
      </c>
      <c r="AJ307" s="110"/>
      <c r="AK307" s="119" t="str">
        <f t="shared" si="29"/>
        <v/>
      </c>
      <c r="AL307" s="119" t="str">
        <f t="shared" ref="AL307:AL370" si="30">IF(AK307="","",IF(AK307&gt;G$121,AK307-G$121/2,AK307/2))</f>
        <v/>
      </c>
      <c r="AM307" s="120" t="str">
        <f t="shared" ref="AM307:AM370" si="31">IF(AL307="","",0.6*G$122*(2*32.2*AL307)^0.5)</f>
        <v/>
      </c>
    </row>
    <row r="308" spans="1:41" s="111" customFormat="1" ht="3" hidden="1" customHeight="1" x14ac:dyDescent="0.3">
      <c r="A308" s="49"/>
      <c r="B308" s="49"/>
      <c r="C308" s="55"/>
      <c r="D308" s="49"/>
      <c r="E308" s="49"/>
      <c r="F308" s="49"/>
      <c r="G308" s="49"/>
      <c r="H308" s="49"/>
      <c r="I308" s="49"/>
      <c r="J308" s="49"/>
      <c r="K308" s="49"/>
      <c r="L308" s="49"/>
      <c r="M308" s="49"/>
      <c r="N308" s="49"/>
      <c r="O308" s="49"/>
      <c r="P308" s="49"/>
      <c r="Q308" s="49"/>
      <c r="R308" s="49"/>
      <c r="S308" s="49"/>
      <c r="T308" s="49"/>
      <c r="U308" s="49"/>
      <c r="V308" s="49"/>
      <c r="W308" s="49"/>
      <c r="X308" s="49"/>
      <c r="Y308" s="49"/>
      <c r="Z308" s="109"/>
      <c r="AA308" s="109"/>
      <c r="AB308" s="130"/>
      <c r="AC308" s="131"/>
      <c r="AD308" s="129" t="str">
        <f t="shared" si="27"/>
        <v/>
      </c>
      <c r="AE308" s="132" t="str">
        <f t="shared" si="24"/>
        <v/>
      </c>
      <c r="AF308" s="129" t="str">
        <f t="shared" si="25"/>
        <v/>
      </c>
      <c r="AG308" s="132" t="str">
        <f t="shared" si="26"/>
        <v/>
      </c>
      <c r="AH308" s="133" t="str">
        <f t="shared" si="21"/>
        <v/>
      </c>
      <c r="AI308" s="133" t="str">
        <f t="shared" si="28"/>
        <v/>
      </c>
      <c r="AJ308" s="110"/>
      <c r="AK308" s="119" t="str">
        <f t="shared" si="29"/>
        <v/>
      </c>
      <c r="AL308" s="119" t="str">
        <f t="shared" si="30"/>
        <v/>
      </c>
      <c r="AM308" s="120" t="str">
        <f t="shared" si="31"/>
        <v/>
      </c>
    </row>
    <row r="309" spans="1:41" s="111" customFormat="1" ht="3" hidden="1" customHeight="1" x14ac:dyDescent="0.3">
      <c r="A309" s="49"/>
      <c r="B309" s="49"/>
      <c r="C309" s="55"/>
      <c r="D309" s="49"/>
      <c r="E309" s="49"/>
      <c r="F309" s="49"/>
      <c r="G309" s="49"/>
      <c r="H309" s="49"/>
      <c r="I309" s="49"/>
      <c r="J309" s="49"/>
      <c r="K309" s="49"/>
      <c r="L309" s="49"/>
      <c r="M309" s="49"/>
      <c r="N309" s="49"/>
      <c r="O309" s="49"/>
      <c r="P309" s="49"/>
      <c r="Q309" s="49"/>
      <c r="R309" s="49"/>
      <c r="S309" s="49"/>
      <c r="T309" s="49"/>
      <c r="U309" s="49"/>
      <c r="V309" s="49"/>
      <c r="W309" s="49"/>
      <c r="X309" s="49"/>
      <c r="Y309" s="49"/>
      <c r="Z309" s="109"/>
      <c r="AA309" s="109"/>
      <c r="AB309" s="130"/>
      <c r="AC309" s="131"/>
      <c r="AD309" s="129" t="str">
        <f t="shared" si="27"/>
        <v/>
      </c>
      <c r="AE309" s="132" t="str">
        <f t="shared" si="24"/>
        <v/>
      </c>
      <c r="AF309" s="129" t="str">
        <f t="shared" si="25"/>
        <v/>
      </c>
      <c r="AG309" s="132" t="str">
        <f t="shared" si="26"/>
        <v/>
      </c>
      <c r="AH309" s="133" t="str">
        <f t="shared" ref="AH309:AH372" si="32">IF(AC309="","",AH308+AF309)</f>
        <v/>
      </c>
      <c r="AI309" s="133" t="str">
        <f t="shared" si="28"/>
        <v/>
      </c>
      <c r="AJ309" s="110"/>
      <c r="AK309" s="119" t="str">
        <f t="shared" si="29"/>
        <v/>
      </c>
      <c r="AL309" s="119" t="str">
        <f t="shared" si="30"/>
        <v/>
      </c>
      <c r="AM309" s="120" t="str">
        <f t="shared" si="31"/>
        <v/>
      </c>
    </row>
    <row r="310" spans="1:41" s="111" customFormat="1" ht="3" hidden="1" customHeight="1" x14ac:dyDescent="0.3">
      <c r="A310" s="49"/>
      <c r="B310" s="49"/>
      <c r="C310" s="55"/>
      <c r="D310" s="49"/>
      <c r="E310" s="49"/>
      <c r="F310" s="49"/>
      <c r="G310" s="49"/>
      <c r="H310" s="49"/>
      <c r="I310" s="49"/>
      <c r="J310" s="49"/>
      <c r="K310" s="49"/>
      <c r="L310" s="49"/>
      <c r="M310" s="49"/>
      <c r="N310" s="49"/>
      <c r="O310" s="49"/>
      <c r="P310" s="49"/>
      <c r="Q310" s="49"/>
      <c r="R310" s="49"/>
      <c r="S310" s="49"/>
      <c r="T310" s="49"/>
      <c r="U310" s="49"/>
      <c r="V310" s="49"/>
      <c r="W310" s="49"/>
      <c r="X310" s="49"/>
      <c r="Y310" s="49"/>
      <c r="Z310" s="109"/>
      <c r="AA310" s="109"/>
      <c r="AB310" s="130"/>
      <c r="AC310" s="131"/>
      <c r="AD310" s="129" t="str">
        <f t="shared" si="27"/>
        <v/>
      </c>
      <c r="AE310" s="132" t="str">
        <f t="shared" si="24"/>
        <v/>
      </c>
      <c r="AF310" s="129" t="str">
        <f t="shared" si="25"/>
        <v/>
      </c>
      <c r="AG310" s="132" t="str">
        <f t="shared" si="26"/>
        <v/>
      </c>
      <c r="AH310" s="133" t="str">
        <f t="shared" si="32"/>
        <v/>
      </c>
      <c r="AI310" s="133" t="str">
        <f t="shared" si="28"/>
        <v/>
      </c>
      <c r="AJ310" s="110"/>
      <c r="AK310" s="119" t="str">
        <f t="shared" si="29"/>
        <v/>
      </c>
      <c r="AL310" s="119" t="str">
        <f t="shared" si="30"/>
        <v/>
      </c>
      <c r="AM310" s="120" t="str">
        <f t="shared" si="31"/>
        <v/>
      </c>
    </row>
    <row r="311" spans="1:41" s="111" customFormat="1" ht="3" hidden="1" customHeight="1" x14ac:dyDescent="0.3">
      <c r="A311" s="49"/>
      <c r="B311" s="49"/>
      <c r="C311" s="55"/>
      <c r="D311" s="49"/>
      <c r="E311" s="49"/>
      <c r="F311" s="49"/>
      <c r="G311" s="49"/>
      <c r="H311" s="49"/>
      <c r="I311" s="49"/>
      <c r="J311" s="49"/>
      <c r="K311" s="49"/>
      <c r="L311" s="49"/>
      <c r="M311" s="49"/>
      <c r="N311" s="49"/>
      <c r="O311" s="49"/>
      <c r="P311" s="49"/>
      <c r="Q311" s="49"/>
      <c r="R311" s="49"/>
      <c r="S311" s="49"/>
      <c r="T311" s="49"/>
      <c r="U311" s="49"/>
      <c r="V311" s="49"/>
      <c r="W311" s="49"/>
      <c r="X311" s="49"/>
      <c r="Y311" s="49"/>
      <c r="Z311" s="109"/>
      <c r="AA311" s="109"/>
      <c r="AB311" s="130"/>
      <c r="AC311" s="131"/>
      <c r="AD311" s="129" t="str">
        <f t="shared" si="27"/>
        <v/>
      </c>
      <c r="AE311" s="132" t="str">
        <f t="shared" si="24"/>
        <v/>
      </c>
      <c r="AF311" s="129" t="str">
        <f t="shared" si="25"/>
        <v/>
      </c>
      <c r="AG311" s="132" t="str">
        <f t="shared" si="26"/>
        <v/>
      </c>
      <c r="AH311" s="133" t="str">
        <f t="shared" si="32"/>
        <v/>
      </c>
      <c r="AI311" s="133" t="str">
        <f t="shared" si="28"/>
        <v/>
      </c>
      <c r="AJ311" s="110"/>
      <c r="AK311" s="119" t="str">
        <f t="shared" si="29"/>
        <v/>
      </c>
      <c r="AL311" s="119" t="str">
        <f t="shared" si="30"/>
        <v/>
      </c>
      <c r="AM311" s="120" t="str">
        <f t="shared" si="31"/>
        <v/>
      </c>
    </row>
    <row r="312" spans="1:41" s="111" customFormat="1" ht="3" hidden="1" customHeight="1" x14ac:dyDescent="0.3">
      <c r="A312" s="49"/>
      <c r="B312" s="49"/>
      <c r="C312" s="55"/>
      <c r="D312" s="49"/>
      <c r="E312" s="49"/>
      <c r="F312" s="49"/>
      <c r="G312" s="49"/>
      <c r="H312" s="49"/>
      <c r="I312" s="49"/>
      <c r="J312" s="49"/>
      <c r="K312" s="49"/>
      <c r="L312" s="49"/>
      <c r="M312" s="49"/>
      <c r="N312" s="49"/>
      <c r="O312" s="49"/>
      <c r="P312" s="49"/>
      <c r="Q312" s="49"/>
      <c r="R312" s="49"/>
      <c r="S312" s="49"/>
      <c r="T312" s="49"/>
      <c r="U312" s="49"/>
      <c r="V312" s="49"/>
      <c r="W312" s="49"/>
      <c r="X312" s="49"/>
      <c r="Y312" s="49"/>
      <c r="Z312" s="109"/>
      <c r="AA312" s="109"/>
      <c r="AB312" s="130"/>
      <c r="AC312" s="131"/>
      <c r="AD312" s="129" t="str">
        <f t="shared" si="27"/>
        <v/>
      </c>
      <c r="AE312" s="132" t="str">
        <f t="shared" si="24"/>
        <v/>
      </c>
      <c r="AF312" s="129" t="str">
        <f t="shared" si="25"/>
        <v/>
      </c>
      <c r="AG312" s="132" t="str">
        <f t="shared" si="26"/>
        <v/>
      </c>
      <c r="AH312" s="133" t="str">
        <f t="shared" si="32"/>
        <v/>
      </c>
      <c r="AI312" s="133" t="str">
        <f t="shared" si="28"/>
        <v/>
      </c>
      <c r="AJ312" s="110"/>
      <c r="AK312" s="119" t="str">
        <f t="shared" si="29"/>
        <v/>
      </c>
      <c r="AL312" s="119" t="str">
        <f t="shared" si="30"/>
        <v/>
      </c>
      <c r="AM312" s="120" t="str">
        <f t="shared" si="31"/>
        <v/>
      </c>
    </row>
    <row r="313" spans="1:41" s="111" customFormat="1" ht="3" hidden="1" customHeight="1" x14ac:dyDescent="0.3">
      <c r="A313" s="49"/>
      <c r="B313" s="49"/>
      <c r="C313" s="55"/>
      <c r="D313" s="49"/>
      <c r="E313" s="49"/>
      <c r="F313" s="49"/>
      <c r="G313" s="49"/>
      <c r="H313" s="49"/>
      <c r="I313" s="49"/>
      <c r="J313" s="49"/>
      <c r="K313" s="49"/>
      <c r="L313" s="49"/>
      <c r="M313" s="49"/>
      <c r="N313" s="49"/>
      <c r="O313" s="49"/>
      <c r="P313" s="49"/>
      <c r="Q313" s="49"/>
      <c r="R313" s="49"/>
      <c r="S313" s="49"/>
      <c r="T313" s="49"/>
      <c r="U313" s="49"/>
      <c r="V313" s="49"/>
      <c r="W313" s="49"/>
      <c r="X313" s="49"/>
      <c r="Y313" s="49"/>
      <c r="Z313" s="109"/>
      <c r="AA313" s="109"/>
      <c r="AB313" s="130"/>
      <c r="AC313" s="131"/>
      <c r="AD313" s="129" t="str">
        <f t="shared" si="27"/>
        <v/>
      </c>
      <c r="AE313" s="132" t="str">
        <f t="shared" si="24"/>
        <v/>
      </c>
      <c r="AF313" s="129" t="str">
        <f t="shared" si="25"/>
        <v/>
      </c>
      <c r="AG313" s="132" t="str">
        <f t="shared" si="26"/>
        <v/>
      </c>
      <c r="AH313" s="133" t="str">
        <f t="shared" si="32"/>
        <v/>
      </c>
      <c r="AI313" s="133" t="str">
        <f t="shared" si="28"/>
        <v/>
      </c>
      <c r="AJ313" s="110"/>
      <c r="AK313" s="119" t="str">
        <f t="shared" si="29"/>
        <v/>
      </c>
      <c r="AL313" s="119" t="str">
        <f t="shared" si="30"/>
        <v/>
      </c>
      <c r="AM313" s="120" t="str">
        <f t="shared" si="31"/>
        <v/>
      </c>
      <c r="AN313" s="49"/>
      <c r="AO313" s="49"/>
    </row>
    <row r="314" spans="1:41" s="111" customFormat="1" ht="3" hidden="1" customHeight="1" x14ac:dyDescent="0.3">
      <c r="A314" s="49"/>
      <c r="B314" s="49"/>
      <c r="C314" s="55"/>
      <c r="D314" s="49"/>
      <c r="E314" s="49"/>
      <c r="F314" s="49"/>
      <c r="G314" s="49"/>
      <c r="H314" s="49"/>
      <c r="I314" s="49"/>
      <c r="J314" s="49"/>
      <c r="K314" s="49"/>
      <c r="L314" s="49"/>
      <c r="M314" s="49"/>
      <c r="N314" s="49"/>
      <c r="O314" s="49"/>
      <c r="P314" s="49"/>
      <c r="Q314" s="49"/>
      <c r="R314" s="49"/>
      <c r="S314" s="49"/>
      <c r="T314" s="49"/>
      <c r="U314" s="49"/>
      <c r="V314" s="49"/>
      <c r="W314" s="49"/>
      <c r="X314" s="49"/>
      <c r="Y314" s="49"/>
      <c r="Z314" s="109"/>
      <c r="AA314" s="109"/>
      <c r="AB314" s="130"/>
      <c r="AC314" s="131"/>
      <c r="AD314" s="129" t="str">
        <f t="shared" si="27"/>
        <v/>
      </c>
      <c r="AE314" s="132" t="str">
        <f t="shared" si="24"/>
        <v/>
      </c>
      <c r="AF314" s="129" t="str">
        <f t="shared" si="25"/>
        <v/>
      </c>
      <c r="AG314" s="132" t="str">
        <f t="shared" si="26"/>
        <v/>
      </c>
      <c r="AH314" s="133" t="str">
        <f t="shared" si="32"/>
        <v/>
      </c>
      <c r="AI314" s="133" t="str">
        <f t="shared" si="28"/>
        <v/>
      </c>
      <c r="AJ314" s="110"/>
      <c r="AK314" s="119" t="str">
        <f t="shared" si="29"/>
        <v/>
      </c>
      <c r="AL314" s="119" t="str">
        <f t="shared" si="30"/>
        <v/>
      </c>
      <c r="AM314" s="120" t="str">
        <f t="shared" si="31"/>
        <v/>
      </c>
      <c r="AN314" s="49"/>
      <c r="AO314" s="49"/>
    </row>
    <row r="315" spans="1:41" s="111" customFormat="1" ht="3" hidden="1" customHeight="1" x14ac:dyDescent="0.3">
      <c r="A315" s="49"/>
      <c r="B315" s="49"/>
      <c r="C315" s="55"/>
      <c r="D315" s="49"/>
      <c r="E315" s="49"/>
      <c r="F315" s="49"/>
      <c r="G315" s="49"/>
      <c r="H315" s="49"/>
      <c r="I315" s="49"/>
      <c r="J315" s="49"/>
      <c r="K315" s="49"/>
      <c r="L315" s="49"/>
      <c r="M315" s="49"/>
      <c r="N315" s="49"/>
      <c r="O315" s="49"/>
      <c r="P315" s="49"/>
      <c r="Q315" s="49"/>
      <c r="R315" s="49"/>
      <c r="S315" s="49"/>
      <c r="T315" s="49"/>
      <c r="U315" s="49"/>
      <c r="V315" s="49"/>
      <c r="W315" s="49"/>
      <c r="X315" s="49"/>
      <c r="Y315" s="49"/>
      <c r="Z315" s="109"/>
      <c r="AA315" s="109"/>
      <c r="AB315" s="130"/>
      <c r="AC315" s="131"/>
      <c r="AD315" s="129" t="str">
        <f t="shared" si="27"/>
        <v/>
      </c>
      <c r="AE315" s="132" t="str">
        <f t="shared" si="24"/>
        <v/>
      </c>
      <c r="AF315" s="129" t="str">
        <f t="shared" si="25"/>
        <v/>
      </c>
      <c r="AG315" s="132" t="str">
        <f t="shared" si="26"/>
        <v/>
      </c>
      <c r="AH315" s="133" t="str">
        <f t="shared" si="32"/>
        <v/>
      </c>
      <c r="AI315" s="133" t="str">
        <f t="shared" si="28"/>
        <v/>
      </c>
      <c r="AJ315" s="110"/>
      <c r="AK315" s="119" t="str">
        <f t="shared" si="29"/>
        <v/>
      </c>
      <c r="AL315" s="119" t="str">
        <f t="shared" si="30"/>
        <v/>
      </c>
      <c r="AM315" s="120" t="str">
        <f t="shared" si="31"/>
        <v/>
      </c>
      <c r="AN315" s="49"/>
      <c r="AO315" s="49"/>
    </row>
    <row r="316" spans="1:41" s="111" customFormat="1" ht="3" hidden="1" customHeight="1" x14ac:dyDescent="0.3">
      <c r="A316" s="49"/>
      <c r="B316" s="49"/>
      <c r="C316" s="55"/>
      <c r="D316" s="49"/>
      <c r="E316" s="49"/>
      <c r="F316" s="49"/>
      <c r="G316" s="49"/>
      <c r="H316" s="49"/>
      <c r="I316" s="49"/>
      <c r="J316" s="49"/>
      <c r="K316" s="49"/>
      <c r="L316" s="49"/>
      <c r="M316" s="49"/>
      <c r="N316" s="49"/>
      <c r="O316" s="49"/>
      <c r="P316" s="49"/>
      <c r="Q316" s="49"/>
      <c r="R316" s="49"/>
      <c r="S316" s="49"/>
      <c r="T316" s="49"/>
      <c r="U316" s="49"/>
      <c r="V316" s="49"/>
      <c r="W316" s="49"/>
      <c r="X316" s="49"/>
      <c r="Y316" s="49"/>
      <c r="Z316" s="109"/>
      <c r="AA316" s="109"/>
      <c r="AB316" s="130"/>
      <c r="AC316" s="131"/>
      <c r="AD316" s="129" t="str">
        <f t="shared" ref="AD316:AD347" si="33">IF(AC316="","",AD$251+(2*(AC316-AC$251)*AA$256))</f>
        <v/>
      </c>
      <c r="AE316" s="132" t="str">
        <f t="shared" si="24"/>
        <v/>
      </c>
      <c r="AF316" s="129" t="str">
        <f t="shared" si="25"/>
        <v/>
      </c>
      <c r="AG316" s="132" t="str">
        <f t="shared" si="26"/>
        <v/>
      </c>
      <c r="AH316" s="133" t="str">
        <f t="shared" si="32"/>
        <v/>
      </c>
      <c r="AI316" s="133" t="str">
        <f t="shared" si="28"/>
        <v/>
      </c>
      <c r="AJ316" s="110"/>
      <c r="AK316" s="119" t="str">
        <f t="shared" si="29"/>
        <v/>
      </c>
      <c r="AL316" s="119" t="str">
        <f t="shared" si="30"/>
        <v/>
      </c>
      <c r="AM316" s="120" t="str">
        <f t="shared" si="31"/>
        <v/>
      </c>
      <c r="AN316" s="49"/>
      <c r="AO316" s="49"/>
    </row>
    <row r="317" spans="1:41" s="111" customFormat="1" ht="3" hidden="1" customHeight="1" x14ac:dyDescent="0.3">
      <c r="A317" s="49"/>
      <c r="B317" s="49"/>
      <c r="C317" s="55"/>
      <c r="D317" s="49"/>
      <c r="E317" s="49"/>
      <c r="F317" s="49"/>
      <c r="G317" s="49"/>
      <c r="H317" s="49"/>
      <c r="I317" s="49"/>
      <c r="J317" s="49"/>
      <c r="K317" s="49"/>
      <c r="L317" s="49"/>
      <c r="M317" s="49"/>
      <c r="N317" s="49"/>
      <c r="O317" s="49"/>
      <c r="P317" s="49"/>
      <c r="Q317" s="49"/>
      <c r="R317" s="49"/>
      <c r="S317" s="49"/>
      <c r="T317" s="49"/>
      <c r="U317" s="49"/>
      <c r="V317" s="49"/>
      <c r="W317" s="49"/>
      <c r="X317" s="49"/>
      <c r="Y317" s="49"/>
      <c r="Z317" s="109"/>
      <c r="AA317" s="109"/>
      <c r="AB317" s="130"/>
      <c r="AC317" s="131"/>
      <c r="AD317" s="129" t="str">
        <f t="shared" si="33"/>
        <v/>
      </c>
      <c r="AE317" s="132" t="str">
        <f t="shared" ref="AE317:AE351" si="34">IF(AC317="","",(AD317/2)^2*3.1415)</f>
        <v/>
      </c>
      <c r="AF317" s="129" t="str">
        <f t="shared" ref="AF317:AF351" si="35">IF(AC317="","",(AC317-AC316)/3*(AE316+AE317+(AE317*AE316)^0.5))</f>
        <v/>
      </c>
      <c r="AG317" s="132" t="str">
        <f t="shared" ref="AG317:AG351" si="36">IF(AC317="","",AG316+AF317)</f>
        <v/>
      </c>
      <c r="AH317" s="133" t="str">
        <f t="shared" si="32"/>
        <v/>
      </c>
      <c r="AI317" s="133" t="str">
        <f t="shared" si="28"/>
        <v/>
      </c>
      <c r="AJ317" s="110"/>
      <c r="AK317" s="119" t="str">
        <f t="shared" si="29"/>
        <v/>
      </c>
      <c r="AL317" s="119" t="str">
        <f t="shared" si="30"/>
        <v/>
      </c>
      <c r="AM317" s="120" t="str">
        <f t="shared" si="31"/>
        <v/>
      </c>
      <c r="AN317" s="49"/>
      <c r="AO317" s="49"/>
    </row>
    <row r="318" spans="1:41" s="111" customFormat="1" ht="3" hidden="1" customHeight="1" x14ac:dyDescent="0.3">
      <c r="A318" s="49"/>
      <c r="B318" s="49"/>
      <c r="C318" s="55"/>
      <c r="D318" s="49"/>
      <c r="E318" s="49"/>
      <c r="F318" s="49"/>
      <c r="G318" s="49"/>
      <c r="H318" s="49"/>
      <c r="I318" s="49"/>
      <c r="J318" s="49"/>
      <c r="K318" s="49"/>
      <c r="L318" s="49"/>
      <c r="M318" s="49"/>
      <c r="N318" s="49"/>
      <c r="O318" s="49"/>
      <c r="P318" s="49"/>
      <c r="Q318" s="49"/>
      <c r="R318" s="49"/>
      <c r="S318" s="49"/>
      <c r="T318" s="49"/>
      <c r="U318" s="49"/>
      <c r="V318" s="49"/>
      <c r="W318" s="49"/>
      <c r="X318" s="49"/>
      <c r="Y318" s="49"/>
      <c r="Z318" s="109"/>
      <c r="AA318" s="109"/>
      <c r="AB318" s="130"/>
      <c r="AC318" s="131"/>
      <c r="AD318" s="129" t="str">
        <f t="shared" si="33"/>
        <v/>
      </c>
      <c r="AE318" s="132" t="str">
        <f t="shared" si="34"/>
        <v/>
      </c>
      <c r="AF318" s="129" t="str">
        <f t="shared" si="35"/>
        <v/>
      </c>
      <c r="AG318" s="132" t="str">
        <f t="shared" si="36"/>
        <v/>
      </c>
      <c r="AH318" s="133" t="str">
        <f t="shared" si="32"/>
        <v/>
      </c>
      <c r="AI318" s="133" t="str">
        <f t="shared" si="28"/>
        <v/>
      </c>
      <c r="AJ318" s="110"/>
      <c r="AK318" s="119" t="str">
        <f t="shared" si="29"/>
        <v/>
      </c>
      <c r="AL318" s="119" t="str">
        <f t="shared" si="30"/>
        <v/>
      </c>
      <c r="AM318" s="120" t="str">
        <f t="shared" si="31"/>
        <v/>
      </c>
      <c r="AN318" s="49"/>
      <c r="AO318" s="49"/>
    </row>
    <row r="319" spans="1:41" s="111" customFormat="1" ht="3" hidden="1" customHeight="1" x14ac:dyDescent="0.3">
      <c r="A319" s="49"/>
      <c r="B319" s="49"/>
      <c r="C319" s="55"/>
      <c r="D319" s="49"/>
      <c r="E319" s="49"/>
      <c r="F319" s="49"/>
      <c r="G319" s="49"/>
      <c r="H319" s="49"/>
      <c r="I319" s="49"/>
      <c r="J319" s="49"/>
      <c r="K319" s="49"/>
      <c r="L319" s="49"/>
      <c r="M319" s="49"/>
      <c r="N319" s="49"/>
      <c r="O319" s="49"/>
      <c r="P319" s="49"/>
      <c r="Q319" s="49"/>
      <c r="R319" s="49"/>
      <c r="S319" s="49"/>
      <c r="T319" s="49"/>
      <c r="U319" s="49"/>
      <c r="V319" s="49"/>
      <c r="W319" s="49"/>
      <c r="X319" s="49"/>
      <c r="Y319" s="49"/>
      <c r="Z319" s="109"/>
      <c r="AA319" s="109"/>
      <c r="AB319" s="130"/>
      <c r="AC319" s="131"/>
      <c r="AD319" s="129" t="str">
        <f t="shared" si="33"/>
        <v/>
      </c>
      <c r="AE319" s="132" t="str">
        <f t="shared" si="34"/>
        <v/>
      </c>
      <c r="AF319" s="129" t="str">
        <f t="shared" si="35"/>
        <v/>
      </c>
      <c r="AG319" s="132" t="str">
        <f t="shared" si="36"/>
        <v/>
      </c>
      <c r="AH319" s="133" t="str">
        <f t="shared" si="32"/>
        <v/>
      </c>
      <c r="AI319" s="133" t="str">
        <f t="shared" si="28"/>
        <v/>
      </c>
      <c r="AJ319" s="110"/>
      <c r="AK319" s="119" t="str">
        <f t="shared" si="29"/>
        <v/>
      </c>
      <c r="AL319" s="119" t="str">
        <f t="shared" si="30"/>
        <v/>
      </c>
      <c r="AM319" s="120" t="str">
        <f t="shared" si="31"/>
        <v/>
      </c>
      <c r="AN319" s="49"/>
      <c r="AO319" s="49"/>
    </row>
    <row r="320" spans="1:41" s="111" customFormat="1" ht="3" hidden="1" customHeight="1" x14ac:dyDescent="0.3">
      <c r="A320" s="49"/>
      <c r="B320" s="49"/>
      <c r="C320" s="55"/>
      <c r="D320" s="49"/>
      <c r="E320" s="49"/>
      <c r="F320" s="49"/>
      <c r="G320" s="49"/>
      <c r="H320" s="49"/>
      <c r="I320" s="49"/>
      <c r="J320" s="49"/>
      <c r="K320" s="49"/>
      <c r="L320" s="49"/>
      <c r="M320" s="49"/>
      <c r="N320" s="49"/>
      <c r="O320" s="49"/>
      <c r="P320" s="49"/>
      <c r="Q320" s="49"/>
      <c r="R320" s="49"/>
      <c r="S320" s="49"/>
      <c r="T320" s="49"/>
      <c r="U320" s="49"/>
      <c r="V320" s="49"/>
      <c r="W320" s="49"/>
      <c r="X320" s="49"/>
      <c r="Y320" s="49"/>
      <c r="Z320" s="109"/>
      <c r="AA320" s="109"/>
      <c r="AB320" s="130"/>
      <c r="AC320" s="131"/>
      <c r="AD320" s="129" t="str">
        <f t="shared" si="33"/>
        <v/>
      </c>
      <c r="AE320" s="132" t="str">
        <f t="shared" si="34"/>
        <v/>
      </c>
      <c r="AF320" s="129" t="str">
        <f t="shared" si="35"/>
        <v/>
      </c>
      <c r="AG320" s="132" t="str">
        <f t="shared" si="36"/>
        <v/>
      </c>
      <c r="AH320" s="133" t="str">
        <f t="shared" si="32"/>
        <v/>
      </c>
      <c r="AI320" s="133" t="str">
        <f t="shared" si="28"/>
        <v/>
      </c>
      <c r="AJ320" s="110"/>
      <c r="AK320" s="119" t="str">
        <f t="shared" si="29"/>
        <v/>
      </c>
      <c r="AL320" s="119" t="str">
        <f t="shared" si="30"/>
        <v/>
      </c>
      <c r="AM320" s="120" t="str">
        <f t="shared" si="31"/>
        <v/>
      </c>
      <c r="AN320" s="49"/>
      <c r="AO320" s="49"/>
    </row>
    <row r="321" spans="1:41" s="111" customFormat="1" ht="3" hidden="1" customHeight="1" x14ac:dyDescent="0.3">
      <c r="A321" s="49"/>
      <c r="B321" s="49"/>
      <c r="C321" s="55"/>
      <c r="D321" s="49"/>
      <c r="E321" s="49"/>
      <c r="F321" s="49"/>
      <c r="G321" s="49"/>
      <c r="H321" s="49"/>
      <c r="I321" s="49"/>
      <c r="J321" s="49"/>
      <c r="K321" s="49"/>
      <c r="L321" s="49"/>
      <c r="M321" s="49"/>
      <c r="N321" s="49"/>
      <c r="O321" s="49"/>
      <c r="P321" s="49"/>
      <c r="Q321" s="49"/>
      <c r="R321" s="49"/>
      <c r="S321" s="49"/>
      <c r="T321" s="49"/>
      <c r="U321" s="49"/>
      <c r="V321" s="49"/>
      <c r="W321" s="49"/>
      <c r="X321" s="49"/>
      <c r="Y321" s="49"/>
      <c r="Z321" s="109"/>
      <c r="AA321" s="109"/>
      <c r="AB321" s="130"/>
      <c r="AC321" s="131"/>
      <c r="AD321" s="129" t="str">
        <f t="shared" si="33"/>
        <v/>
      </c>
      <c r="AE321" s="132" t="str">
        <f t="shared" si="34"/>
        <v/>
      </c>
      <c r="AF321" s="129" t="str">
        <f t="shared" si="35"/>
        <v/>
      </c>
      <c r="AG321" s="132" t="str">
        <f t="shared" si="36"/>
        <v/>
      </c>
      <c r="AH321" s="133" t="str">
        <f t="shared" si="32"/>
        <v/>
      </c>
      <c r="AI321" s="133" t="str">
        <f t="shared" si="28"/>
        <v/>
      </c>
      <c r="AJ321" s="110"/>
      <c r="AK321" s="119" t="str">
        <f t="shared" si="29"/>
        <v/>
      </c>
      <c r="AL321" s="119" t="str">
        <f t="shared" si="30"/>
        <v/>
      </c>
      <c r="AM321" s="120" t="str">
        <f t="shared" si="31"/>
        <v/>
      </c>
      <c r="AN321" s="49"/>
      <c r="AO321" s="49"/>
    </row>
    <row r="322" spans="1:41" s="109" customFormat="1" ht="3" hidden="1" customHeight="1" x14ac:dyDescent="0.3">
      <c r="A322" s="49"/>
      <c r="B322" s="49"/>
      <c r="C322" s="55"/>
      <c r="D322" s="49"/>
      <c r="E322" s="49"/>
      <c r="F322" s="49"/>
      <c r="G322" s="49"/>
      <c r="H322" s="49"/>
      <c r="I322" s="49"/>
      <c r="J322" s="49"/>
      <c r="K322" s="49"/>
      <c r="L322" s="49"/>
      <c r="M322" s="49"/>
      <c r="N322" s="49"/>
      <c r="O322" s="49"/>
      <c r="P322" s="49"/>
      <c r="Q322" s="49"/>
      <c r="R322" s="49"/>
      <c r="S322" s="49"/>
      <c r="T322" s="49"/>
      <c r="U322" s="49"/>
      <c r="V322" s="49"/>
      <c r="W322" s="49"/>
      <c r="X322" s="49"/>
      <c r="Y322" s="49"/>
      <c r="AB322" s="130"/>
      <c r="AC322" s="131"/>
      <c r="AD322" s="129" t="str">
        <f t="shared" si="33"/>
        <v/>
      </c>
      <c r="AE322" s="132" t="str">
        <f t="shared" si="34"/>
        <v/>
      </c>
      <c r="AF322" s="129" t="str">
        <f t="shared" si="35"/>
        <v/>
      </c>
      <c r="AG322" s="132" t="str">
        <f t="shared" si="36"/>
        <v/>
      </c>
      <c r="AH322" s="133" t="str">
        <f t="shared" si="32"/>
        <v/>
      </c>
      <c r="AI322" s="133" t="str">
        <f t="shared" si="28"/>
        <v/>
      </c>
      <c r="AJ322" s="110"/>
      <c r="AK322" s="119" t="str">
        <f t="shared" si="29"/>
        <v/>
      </c>
      <c r="AL322" s="119" t="str">
        <f t="shared" si="30"/>
        <v/>
      </c>
      <c r="AM322" s="120" t="str">
        <f t="shared" si="31"/>
        <v/>
      </c>
      <c r="AN322" s="49"/>
      <c r="AO322" s="49"/>
    </row>
    <row r="323" spans="1:41" s="109" customFormat="1" ht="3" hidden="1" customHeight="1" x14ac:dyDescent="0.3">
      <c r="A323" s="49"/>
      <c r="B323" s="49"/>
      <c r="C323" s="55"/>
      <c r="D323" s="49"/>
      <c r="E323" s="49"/>
      <c r="F323" s="49"/>
      <c r="G323" s="49"/>
      <c r="H323" s="49"/>
      <c r="I323" s="49"/>
      <c r="J323" s="49"/>
      <c r="K323" s="49"/>
      <c r="L323" s="49"/>
      <c r="M323" s="49"/>
      <c r="N323" s="49"/>
      <c r="O323" s="49"/>
      <c r="P323" s="49"/>
      <c r="Q323" s="49"/>
      <c r="R323" s="49"/>
      <c r="S323" s="49"/>
      <c r="T323" s="49"/>
      <c r="U323" s="49"/>
      <c r="V323" s="49"/>
      <c r="W323" s="49"/>
      <c r="X323" s="49"/>
      <c r="Y323" s="49"/>
      <c r="AB323" s="130"/>
      <c r="AC323" s="131"/>
      <c r="AD323" s="129" t="str">
        <f t="shared" si="33"/>
        <v/>
      </c>
      <c r="AE323" s="132" t="str">
        <f t="shared" si="34"/>
        <v/>
      </c>
      <c r="AF323" s="129" t="str">
        <f t="shared" si="35"/>
        <v/>
      </c>
      <c r="AG323" s="132" t="str">
        <f t="shared" si="36"/>
        <v/>
      </c>
      <c r="AH323" s="133" t="str">
        <f t="shared" si="32"/>
        <v/>
      </c>
      <c r="AI323" s="133" t="str">
        <f t="shared" si="28"/>
        <v/>
      </c>
      <c r="AJ323" s="110"/>
      <c r="AK323" s="119" t="str">
        <f t="shared" si="29"/>
        <v/>
      </c>
      <c r="AL323" s="119" t="str">
        <f t="shared" si="30"/>
        <v/>
      </c>
      <c r="AM323" s="120" t="str">
        <f t="shared" si="31"/>
        <v/>
      </c>
      <c r="AN323" s="49"/>
      <c r="AO323" s="49"/>
    </row>
    <row r="324" spans="1:41" s="109" customFormat="1" ht="3" hidden="1" customHeight="1" x14ac:dyDescent="0.3">
      <c r="A324" s="49"/>
      <c r="B324" s="49"/>
      <c r="C324" s="55"/>
      <c r="D324" s="49"/>
      <c r="E324" s="49"/>
      <c r="F324" s="49"/>
      <c r="G324" s="49"/>
      <c r="H324" s="49"/>
      <c r="I324" s="49"/>
      <c r="J324" s="49"/>
      <c r="K324" s="49"/>
      <c r="L324" s="49"/>
      <c r="M324" s="49"/>
      <c r="N324" s="49"/>
      <c r="O324" s="49"/>
      <c r="P324" s="49"/>
      <c r="Q324" s="49"/>
      <c r="R324" s="49"/>
      <c r="S324" s="49"/>
      <c r="T324" s="49"/>
      <c r="U324" s="49"/>
      <c r="V324" s="49"/>
      <c r="W324" s="49"/>
      <c r="X324" s="49"/>
      <c r="Y324" s="49"/>
      <c r="AB324" s="130"/>
      <c r="AC324" s="131"/>
      <c r="AD324" s="129" t="str">
        <f t="shared" si="33"/>
        <v/>
      </c>
      <c r="AE324" s="132" t="str">
        <f t="shared" si="34"/>
        <v/>
      </c>
      <c r="AF324" s="129" t="str">
        <f t="shared" si="35"/>
        <v/>
      </c>
      <c r="AG324" s="132" t="str">
        <f t="shared" si="36"/>
        <v/>
      </c>
      <c r="AH324" s="133" t="str">
        <f t="shared" si="32"/>
        <v/>
      </c>
      <c r="AI324" s="133" t="str">
        <f t="shared" si="28"/>
        <v/>
      </c>
      <c r="AJ324" s="110"/>
      <c r="AK324" s="119" t="str">
        <f t="shared" si="29"/>
        <v/>
      </c>
      <c r="AL324" s="119" t="str">
        <f t="shared" si="30"/>
        <v/>
      </c>
      <c r="AM324" s="120" t="str">
        <f t="shared" si="31"/>
        <v/>
      </c>
      <c r="AN324" s="49"/>
      <c r="AO324" s="49"/>
    </row>
    <row r="325" spans="1:41" s="109" customFormat="1" ht="3" hidden="1" customHeight="1" x14ac:dyDescent="0.3">
      <c r="A325" s="49"/>
      <c r="B325" s="49"/>
      <c r="C325" s="55"/>
      <c r="D325" s="49"/>
      <c r="E325" s="49"/>
      <c r="F325" s="49"/>
      <c r="G325" s="49"/>
      <c r="H325" s="49"/>
      <c r="I325" s="49"/>
      <c r="J325" s="49"/>
      <c r="K325" s="49"/>
      <c r="L325" s="49"/>
      <c r="M325" s="49"/>
      <c r="N325" s="49"/>
      <c r="O325" s="49"/>
      <c r="P325" s="49"/>
      <c r="Q325" s="49"/>
      <c r="R325" s="49"/>
      <c r="S325" s="49"/>
      <c r="T325" s="49"/>
      <c r="U325" s="49"/>
      <c r="V325" s="49"/>
      <c r="W325" s="49"/>
      <c r="X325" s="49"/>
      <c r="Y325" s="49"/>
      <c r="AB325" s="130"/>
      <c r="AC325" s="131"/>
      <c r="AD325" s="129" t="str">
        <f t="shared" si="33"/>
        <v/>
      </c>
      <c r="AE325" s="132" t="str">
        <f t="shared" si="34"/>
        <v/>
      </c>
      <c r="AF325" s="129" t="str">
        <f t="shared" si="35"/>
        <v/>
      </c>
      <c r="AG325" s="132" t="str">
        <f t="shared" si="36"/>
        <v/>
      </c>
      <c r="AH325" s="133" t="str">
        <f t="shared" si="32"/>
        <v/>
      </c>
      <c r="AI325" s="133" t="str">
        <f t="shared" si="28"/>
        <v/>
      </c>
      <c r="AJ325" s="110"/>
      <c r="AK325" s="119" t="str">
        <f t="shared" si="29"/>
        <v/>
      </c>
      <c r="AL325" s="119" t="str">
        <f t="shared" si="30"/>
        <v/>
      </c>
      <c r="AM325" s="120" t="str">
        <f t="shared" si="31"/>
        <v/>
      </c>
      <c r="AN325" s="49"/>
      <c r="AO325" s="49"/>
    </row>
    <row r="326" spans="1:41" s="109" customFormat="1" ht="3" hidden="1" customHeight="1" x14ac:dyDescent="0.3">
      <c r="A326" s="49"/>
      <c r="B326" s="49"/>
      <c r="C326" s="55"/>
      <c r="D326" s="49"/>
      <c r="E326" s="49"/>
      <c r="F326" s="49"/>
      <c r="G326" s="49"/>
      <c r="H326" s="49"/>
      <c r="I326" s="49"/>
      <c r="J326" s="49"/>
      <c r="K326" s="49"/>
      <c r="L326" s="49"/>
      <c r="M326" s="49"/>
      <c r="N326" s="49"/>
      <c r="O326" s="49"/>
      <c r="P326" s="49"/>
      <c r="Q326" s="49"/>
      <c r="R326" s="49"/>
      <c r="S326" s="49"/>
      <c r="T326" s="49"/>
      <c r="U326" s="49"/>
      <c r="V326" s="49"/>
      <c r="W326" s="49"/>
      <c r="X326" s="49"/>
      <c r="Y326" s="49"/>
      <c r="AB326" s="130"/>
      <c r="AC326" s="131"/>
      <c r="AD326" s="129" t="str">
        <f t="shared" si="33"/>
        <v/>
      </c>
      <c r="AE326" s="132" t="str">
        <f t="shared" si="34"/>
        <v/>
      </c>
      <c r="AF326" s="129" t="str">
        <f t="shared" si="35"/>
        <v/>
      </c>
      <c r="AG326" s="132" t="str">
        <f t="shared" si="36"/>
        <v/>
      </c>
      <c r="AH326" s="133" t="str">
        <f t="shared" si="32"/>
        <v/>
      </c>
      <c r="AI326" s="133" t="str">
        <f t="shared" si="28"/>
        <v/>
      </c>
      <c r="AJ326" s="110"/>
      <c r="AK326" s="119" t="str">
        <f t="shared" si="29"/>
        <v/>
      </c>
      <c r="AL326" s="119" t="str">
        <f t="shared" si="30"/>
        <v/>
      </c>
      <c r="AM326" s="120" t="str">
        <f t="shared" si="31"/>
        <v/>
      </c>
      <c r="AN326" s="49"/>
      <c r="AO326" s="49"/>
    </row>
    <row r="327" spans="1:41" ht="3" hidden="1" customHeight="1" x14ac:dyDescent="0.3">
      <c r="Z327" s="109"/>
      <c r="AA327" s="109"/>
      <c r="AB327" s="130"/>
      <c r="AC327" s="131"/>
      <c r="AD327" s="129" t="str">
        <f t="shared" si="33"/>
        <v/>
      </c>
      <c r="AE327" s="132" t="str">
        <f t="shared" si="34"/>
        <v/>
      </c>
      <c r="AF327" s="129" t="str">
        <f t="shared" si="35"/>
        <v/>
      </c>
      <c r="AG327" s="132" t="str">
        <f t="shared" si="36"/>
        <v/>
      </c>
      <c r="AH327" s="133" t="str">
        <f t="shared" si="32"/>
        <v/>
      </c>
      <c r="AI327" s="133" t="str">
        <f t="shared" si="28"/>
        <v/>
      </c>
      <c r="AJ327" s="110"/>
      <c r="AK327" s="119" t="str">
        <f t="shared" si="29"/>
        <v/>
      </c>
      <c r="AL327" s="119" t="str">
        <f t="shared" si="30"/>
        <v/>
      </c>
      <c r="AM327" s="120" t="str">
        <f t="shared" si="31"/>
        <v/>
      </c>
    </row>
    <row r="328" spans="1:41" ht="3" hidden="1" customHeight="1" x14ac:dyDescent="0.3">
      <c r="Z328" s="109"/>
      <c r="AA328" s="109"/>
      <c r="AB328" s="130"/>
      <c r="AC328" s="131"/>
      <c r="AD328" s="129" t="str">
        <f t="shared" si="33"/>
        <v/>
      </c>
      <c r="AE328" s="132" t="str">
        <f t="shared" si="34"/>
        <v/>
      </c>
      <c r="AF328" s="129" t="str">
        <f t="shared" si="35"/>
        <v/>
      </c>
      <c r="AG328" s="132" t="str">
        <f t="shared" si="36"/>
        <v/>
      </c>
      <c r="AH328" s="133" t="str">
        <f t="shared" si="32"/>
        <v/>
      </c>
      <c r="AI328" s="133" t="str">
        <f t="shared" si="28"/>
        <v/>
      </c>
      <c r="AJ328" s="110"/>
      <c r="AK328" s="119" t="str">
        <f t="shared" si="29"/>
        <v/>
      </c>
      <c r="AL328" s="119" t="str">
        <f t="shared" si="30"/>
        <v/>
      </c>
      <c r="AM328" s="120" t="str">
        <f t="shared" si="31"/>
        <v/>
      </c>
    </row>
    <row r="329" spans="1:41" s="109" customFormat="1" ht="3" hidden="1" customHeight="1" x14ac:dyDescent="0.3">
      <c r="A329" s="49"/>
      <c r="B329" s="49"/>
      <c r="C329" s="55"/>
      <c r="D329" s="49"/>
      <c r="E329" s="49"/>
      <c r="F329" s="49"/>
      <c r="G329" s="49"/>
      <c r="H329" s="49"/>
      <c r="I329" s="49"/>
      <c r="J329" s="49"/>
      <c r="K329" s="49"/>
      <c r="L329" s="49"/>
      <c r="M329" s="49"/>
      <c r="N329" s="49"/>
      <c r="O329" s="49"/>
      <c r="P329" s="49"/>
      <c r="Q329" s="49"/>
      <c r="R329" s="49"/>
      <c r="S329" s="49"/>
      <c r="T329" s="49"/>
      <c r="U329" s="49"/>
      <c r="V329" s="49"/>
      <c r="W329" s="49"/>
      <c r="X329" s="49"/>
      <c r="Y329" s="49"/>
      <c r="AB329" s="130"/>
      <c r="AC329" s="131"/>
      <c r="AD329" s="129" t="str">
        <f t="shared" si="33"/>
        <v/>
      </c>
      <c r="AE329" s="132" t="str">
        <f t="shared" si="34"/>
        <v/>
      </c>
      <c r="AF329" s="129" t="str">
        <f t="shared" si="35"/>
        <v/>
      </c>
      <c r="AG329" s="132" t="str">
        <f t="shared" si="36"/>
        <v/>
      </c>
      <c r="AH329" s="133" t="str">
        <f t="shared" si="32"/>
        <v/>
      </c>
      <c r="AI329" s="133" t="str">
        <f t="shared" si="28"/>
        <v/>
      </c>
      <c r="AJ329" s="110"/>
      <c r="AK329" s="119" t="str">
        <f t="shared" si="29"/>
        <v/>
      </c>
      <c r="AL329" s="119" t="str">
        <f t="shared" si="30"/>
        <v/>
      </c>
      <c r="AM329" s="120" t="str">
        <f t="shared" si="31"/>
        <v/>
      </c>
      <c r="AN329" s="49"/>
      <c r="AO329" s="49"/>
    </row>
    <row r="330" spans="1:41" s="109" customFormat="1" ht="3" hidden="1" customHeight="1" x14ac:dyDescent="0.3">
      <c r="A330" s="49"/>
      <c r="B330" s="49"/>
      <c r="C330" s="55"/>
      <c r="D330" s="49"/>
      <c r="E330" s="49"/>
      <c r="F330" s="49"/>
      <c r="G330" s="49"/>
      <c r="H330" s="49"/>
      <c r="I330" s="49"/>
      <c r="J330" s="49"/>
      <c r="K330" s="49"/>
      <c r="L330" s="49"/>
      <c r="M330" s="49"/>
      <c r="N330" s="49"/>
      <c r="O330" s="49"/>
      <c r="P330" s="49"/>
      <c r="Q330" s="49"/>
      <c r="R330" s="49"/>
      <c r="S330" s="49"/>
      <c r="T330" s="49"/>
      <c r="U330" s="49"/>
      <c r="V330" s="49"/>
      <c r="W330" s="49"/>
      <c r="X330" s="49"/>
      <c r="Y330" s="49"/>
      <c r="AB330" s="130"/>
      <c r="AC330" s="131"/>
      <c r="AD330" s="129" t="str">
        <f t="shared" si="33"/>
        <v/>
      </c>
      <c r="AE330" s="132" t="str">
        <f t="shared" si="34"/>
        <v/>
      </c>
      <c r="AF330" s="129" t="str">
        <f t="shared" si="35"/>
        <v/>
      </c>
      <c r="AG330" s="132" t="str">
        <f t="shared" si="36"/>
        <v/>
      </c>
      <c r="AH330" s="133" t="str">
        <f t="shared" si="32"/>
        <v/>
      </c>
      <c r="AI330" s="133" t="str">
        <f t="shared" si="28"/>
        <v/>
      </c>
      <c r="AJ330" s="110"/>
      <c r="AK330" s="119" t="str">
        <f t="shared" si="29"/>
        <v/>
      </c>
      <c r="AL330" s="119" t="str">
        <f t="shared" si="30"/>
        <v/>
      </c>
      <c r="AM330" s="120" t="str">
        <f t="shared" si="31"/>
        <v/>
      </c>
      <c r="AN330" s="49"/>
      <c r="AO330" s="49"/>
    </row>
    <row r="331" spans="1:41" s="109" customFormat="1" ht="3" hidden="1" customHeight="1" x14ac:dyDescent="0.3">
      <c r="A331" s="49"/>
      <c r="B331" s="49"/>
      <c r="C331" s="55"/>
      <c r="D331" s="49"/>
      <c r="E331" s="49"/>
      <c r="F331" s="49"/>
      <c r="G331" s="49"/>
      <c r="H331" s="49"/>
      <c r="I331" s="49"/>
      <c r="J331" s="49"/>
      <c r="K331" s="49"/>
      <c r="L331" s="49"/>
      <c r="M331" s="49"/>
      <c r="N331" s="49"/>
      <c r="O331" s="49"/>
      <c r="P331" s="49"/>
      <c r="Q331" s="49"/>
      <c r="R331" s="49"/>
      <c r="S331" s="49"/>
      <c r="T331" s="49"/>
      <c r="U331" s="49"/>
      <c r="V331" s="49"/>
      <c r="W331" s="49"/>
      <c r="X331" s="49"/>
      <c r="Y331" s="49"/>
      <c r="AB331" s="130"/>
      <c r="AC331" s="131"/>
      <c r="AD331" s="129" t="str">
        <f t="shared" si="33"/>
        <v/>
      </c>
      <c r="AE331" s="132" t="str">
        <f t="shared" si="34"/>
        <v/>
      </c>
      <c r="AF331" s="129" t="str">
        <f t="shared" si="35"/>
        <v/>
      </c>
      <c r="AG331" s="132" t="str">
        <f t="shared" si="36"/>
        <v/>
      </c>
      <c r="AH331" s="133" t="str">
        <f t="shared" si="32"/>
        <v/>
      </c>
      <c r="AI331" s="133" t="str">
        <f t="shared" si="28"/>
        <v/>
      </c>
      <c r="AJ331" s="110"/>
      <c r="AK331" s="119" t="str">
        <f t="shared" si="29"/>
        <v/>
      </c>
      <c r="AL331" s="119" t="str">
        <f t="shared" si="30"/>
        <v/>
      </c>
      <c r="AM331" s="120" t="str">
        <f t="shared" si="31"/>
        <v/>
      </c>
      <c r="AN331" s="49"/>
      <c r="AO331" s="49"/>
    </row>
    <row r="332" spans="1:41" s="109" customFormat="1" ht="3" hidden="1" customHeight="1" x14ac:dyDescent="0.3">
      <c r="A332" s="49"/>
      <c r="B332" s="49"/>
      <c r="C332" s="55"/>
      <c r="D332" s="49"/>
      <c r="E332" s="49"/>
      <c r="F332" s="49"/>
      <c r="G332" s="49"/>
      <c r="H332" s="49"/>
      <c r="I332" s="49"/>
      <c r="J332" s="49"/>
      <c r="K332" s="49"/>
      <c r="L332" s="49"/>
      <c r="M332" s="49"/>
      <c r="N332" s="49"/>
      <c r="O332" s="49"/>
      <c r="P332" s="49"/>
      <c r="Q332" s="49"/>
      <c r="R332" s="49"/>
      <c r="S332" s="49"/>
      <c r="T332" s="49"/>
      <c r="U332" s="49"/>
      <c r="V332" s="49"/>
      <c r="W332" s="49"/>
      <c r="X332" s="49"/>
      <c r="Y332" s="49"/>
      <c r="AB332" s="130"/>
      <c r="AC332" s="131"/>
      <c r="AD332" s="129" t="str">
        <f t="shared" si="33"/>
        <v/>
      </c>
      <c r="AE332" s="132" t="str">
        <f t="shared" si="34"/>
        <v/>
      </c>
      <c r="AF332" s="129" t="str">
        <f t="shared" si="35"/>
        <v/>
      </c>
      <c r="AG332" s="132" t="str">
        <f t="shared" si="36"/>
        <v/>
      </c>
      <c r="AH332" s="133" t="str">
        <f t="shared" si="32"/>
        <v/>
      </c>
      <c r="AI332" s="133" t="str">
        <f t="shared" si="28"/>
        <v/>
      </c>
      <c r="AJ332" s="110"/>
      <c r="AK332" s="119" t="str">
        <f t="shared" si="29"/>
        <v/>
      </c>
      <c r="AL332" s="119" t="str">
        <f t="shared" si="30"/>
        <v/>
      </c>
      <c r="AM332" s="120" t="str">
        <f t="shared" si="31"/>
        <v/>
      </c>
      <c r="AN332" s="49"/>
      <c r="AO332" s="49"/>
    </row>
    <row r="333" spans="1:41" s="109" customFormat="1" ht="3" hidden="1" customHeight="1" x14ac:dyDescent="0.3">
      <c r="A333" s="49"/>
      <c r="B333" s="49"/>
      <c r="C333" s="55"/>
      <c r="D333" s="49"/>
      <c r="E333" s="49"/>
      <c r="F333" s="49"/>
      <c r="G333" s="49"/>
      <c r="H333" s="49"/>
      <c r="I333" s="49"/>
      <c r="J333" s="49"/>
      <c r="K333" s="49"/>
      <c r="L333" s="49"/>
      <c r="M333" s="49"/>
      <c r="N333" s="49"/>
      <c r="O333" s="49"/>
      <c r="P333" s="49"/>
      <c r="Q333" s="49"/>
      <c r="R333" s="49"/>
      <c r="S333" s="49"/>
      <c r="T333" s="49"/>
      <c r="U333" s="49"/>
      <c r="V333" s="49"/>
      <c r="W333" s="49"/>
      <c r="X333" s="49"/>
      <c r="Y333" s="49"/>
      <c r="AB333" s="130"/>
      <c r="AC333" s="131"/>
      <c r="AD333" s="129" t="str">
        <f t="shared" si="33"/>
        <v/>
      </c>
      <c r="AE333" s="132" t="str">
        <f t="shared" si="34"/>
        <v/>
      </c>
      <c r="AF333" s="129" t="str">
        <f t="shared" si="35"/>
        <v/>
      </c>
      <c r="AG333" s="132" t="str">
        <f t="shared" si="36"/>
        <v/>
      </c>
      <c r="AH333" s="133" t="str">
        <f t="shared" si="32"/>
        <v/>
      </c>
      <c r="AI333" s="133" t="str">
        <f t="shared" si="28"/>
        <v/>
      </c>
      <c r="AJ333" s="110"/>
      <c r="AK333" s="119" t="str">
        <f t="shared" si="29"/>
        <v/>
      </c>
      <c r="AL333" s="119" t="str">
        <f t="shared" si="30"/>
        <v/>
      </c>
      <c r="AM333" s="120" t="str">
        <f t="shared" si="31"/>
        <v/>
      </c>
      <c r="AN333" s="49"/>
      <c r="AO333" s="49"/>
    </row>
    <row r="334" spans="1:41" s="109" customFormat="1" ht="3" hidden="1" customHeight="1" x14ac:dyDescent="0.3">
      <c r="A334" s="49"/>
      <c r="B334" s="49"/>
      <c r="C334" s="55"/>
      <c r="D334" s="49"/>
      <c r="E334" s="49"/>
      <c r="F334" s="49"/>
      <c r="G334" s="49"/>
      <c r="H334" s="49"/>
      <c r="I334" s="49"/>
      <c r="J334" s="49"/>
      <c r="K334" s="49"/>
      <c r="L334" s="49"/>
      <c r="M334" s="49"/>
      <c r="N334" s="49"/>
      <c r="O334" s="49"/>
      <c r="P334" s="49"/>
      <c r="Q334" s="49"/>
      <c r="R334" s="49"/>
      <c r="S334" s="49"/>
      <c r="T334" s="49"/>
      <c r="U334" s="49"/>
      <c r="V334" s="49"/>
      <c r="W334" s="49"/>
      <c r="X334" s="49"/>
      <c r="Y334" s="49"/>
      <c r="AB334" s="130"/>
      <c r="AC334" s="131"/>
      <c r="AD334" s="129" t="str">
        <f t="shared" si="33"/>
        <v/>
      </c>
      <c r="AE334" s="132" t="str">
        <f t="shared" si="34"/>
        <v/>
      </c>
      <c r="AF334" s="129" t="str">
        <f t="shared" si="35"/>
        <v/>
      </c>
      <c r="AG334" s="132" t="str">
        <f t="shared" si="36"/>
        <v/>
      </c>
      <c r="AH334" s="133" t="str">
        <f t="shared" si="32"/>
        <v/>
      </c>
      <c r="AI334" s="133" t="str">
        <f t="shared" si="28"/>
        <v/>
      </c>
      <c r="AJ334" s="110"/>
      <c r="AK334" s="119" t="str">
        <f t="shared" si="29"/>
        <v/>
      </c>
      <c r="AL334" s="119" t="str">
        <f t="shared" si="30"/>
        <v/>
      </c>
      <c r="AM334" s="120" t="str">
        <f t="shared" si="31"/>
        <v/>
      </c>
      <c r="AN334" s="49"/>
      <c r="AO334" s="49"/>
    </row>
    <row r="335" spans="1:41" s="109" customFormat="1" ht="3" hidden="1" customHeight="1" x14ac:dyDescent="0.3">
      <c r="A335" s="49"/>
      <c r="B335" s="49"/>
      <c r="C335" s="55"/>
      <c r="D335" s="49"/>
      <c r="E335" s="49"/>
      <c r="F335" s="49"/>
      <c r="G335" s="49"/>
      <c r="H335" s="49"/>
      <c r="I335" s="49"/>
      <c r="J335" s="49"/>
      <c r="K335" s="49"/>
      <c r="L335" s="49"/>
      <c r="M335" s="49"/>
      <c r="N335" s="49"/>
      <c r="O335" s="49"/>
      <c r="P335" s="49"/>
      <c r="Q335" s="49"/>
      <c r="R335" s="49"/>
      <c r="S335" s="49"/>
      <c r="T335" s="49"/>
      <c r="U335" s="49"/>
      <c r="V335" s="49"/>
      <c r="W335" s="49"/>
      <c r="X335" s="49"/>
      <c r="Y335" s="49"/>
      <c r="AB335" s="130"/>
      <c r="AC335" s="131"/>
      <c r="AD335" s="129" t="str">
        <f t="shared" si="33"/>
        <v/>
      </c>
      <c r="AE335" s="132" t="str">
        <f t="shared" si="34"/>
        <v/>
      </c>
      <c r="AF335" s="129" t="str">
        <f t="shared" si="35"/>
        <v/>
      </c>
      <c r="AG335" s="132" t="str">
        <f t="shared" si="36"/>
        <v/>
      </c>
      <c r="AH335" s="133" t="str">
        <f t="shared" si="32"/>
        <v/>
      </c>
      <c r="AI335" s="133" t="str">
        <f t="shared" si="28"/>
        <v/>
      </c>
      <c r="AJ335" s="110"/>
      <c r="AK335" s="119" t="str">
        <f t="shared" si="29"/>
        <v/>
      </c>
      <c r="AL335" s="119" t="str">
        <f t="shared" si="30"/>
        <v/>
      </c>
      <c r="AM335" s="120" t="str">
        <f t="shared" si="31"/>
        <v/>
      </c>
      <c r="AN335" s="49"/>
      <c r="AO335" s="49"/>
    </row>
    <row r="336" spans="1:41" s="109" customFormat="1" ht="3" hidden="1" customHeight="1" x14ac:dyDescent="0.3">
      <c r="A336" s="49"/>
      <c r="B336" s="49"/>
      <c r="C336" s="55"/>
      <c r="D336" s="49"/>
      <c r="E336" s="49"/>
      <c r="F336" s="49"/>
      <c r="G336" s="49"/>
      <c r="H336" s="49"/>
      <c r="I336" s="49"/>
      <c r="J336" s="49"/>
      <c r="K336" s="49"/>
      <c r="L336" s="49"/>
      <c r="M336" s="49"/>
      <c r="N336" s="49"/>
      <c r="O336" s="49"/>
      <c r="P336" s="49"/>
      <c r="Q336" s="49"/>
      <c r="R336" s="49"/>
      <c r="S336" s="49"/>
      <c r="T336" s="49"/>
      <c r="U336" s="49"/>
      <c r="V336" s="49"/>
      <c r="W336" s="49"/>
      <c r="X336" s="49"/>
      <c r="Y336" s="49"/>
      <c r="AB336" s="130"/>
      <c r="AC336" s="131"/>
      <c r="AD336" s="129" t="str">
        <f t="shared" si="33"/>
        <v/>
      </c>
      <c r="AE336" s="132" t="str">
        <f t="shared" si="34"/>
        <v/>
      </c>
      <c r="AF336" s="129" t="str">
        <f t="shared" si="35"/>
        <v/>
      </c>
      <c r="AG336" s="132" t="str">
        <f t="shared" si="36"/>
        <v/>
      </c>
      <c r="AH336" s="133" t="str">
        <f t="shared" si="32"/>
        <v/>
      </c>
      <c r="AI336" s="133" t="str">
        <f t="shared" si="28"/>
        <v/>
      </c>
      <c r="AJ336" s="110"/>
      <c r="AK336" s="119" t="str">
        <f t="shared" si="29"/>
        <v/>
      </c>
      <c r="AL336" s="119" t="str">
        <f t="shared" si="30"/>
        <v/>
      </c>
      <c r="AM336" s="120" t="str">
        <f t="shared" si="31"/>
        <v/>
      </c>
      <c r="AN336" s="49"/>
      <c r="AO336" s="49"/>
    </row>
    <row r="337" spans="1:41" s="109" customFormat="1" ht="3" hidden="1" customHeight="1" x14ac:dyDescent="0.3">
      <c r="A337" s="49"/>
      <c r="B337" s="49"/>
      <c r="C337" s="55"/>
      <c r="D337" s="49"/>
      <c r="E337" s="49"/>
      <c r="F337" s="49"/>
      <c r="G337" s="49"/>
      <c r="H337" s="49"/>
      <c r="I337" s="49"/>
      <c r="J337" s="49"/>
      <c r="K337" s="49"/>
      <c r="L337" s="49"/>
      <c r="M337" s="49"/>
      <c r="N337" s="49"/>
      <c r="O337" s="49"/>
      <c r="P337" s="49"/>
      <c r="Q337" s="49"/>
      <c r="R337" s="49"/>
      <c r="S337" s="49"/>
      <c r="T337" s="49"/>
      <c r="U337" s="49"/>
      <c r="V337" s="49"/>
      <c r="W337" s="49"/>
      <c r="X337" s="49"/>
      <c r="Y337" s="49"/>
      <c r="AB337" s="130"/>
      <c r="AC337" s="131"/>
      <c r="AD337" s="129" t="str">
        <f t="shared" si="33"/>
        <v/>
      </c>
      <c r="AE337" s="132" t="str">
        <f t="shared" si="34"/>
        <v/>
      </c>
      <c r="AF337" s="129" t="str">
        <f t="shared" si="35"/>
        <v/>
      </c>
      <c r="AG337" s="132" t="str">
        <f t="shared" si="36"/>
        <v/>
      </c>
      <c r="AH337" s="133" t="str">
        <f t="shared" si="32"/>
        <v/>
      </c>
      <c r="AI337" s="133" t="str">
        <f t="shared" si="28"/>
        <v/>
      </c>
      <c r="AJ337" s="110"/>
      <c r="AK337" s="119" t="str">
        <f t="shared" si="29"/>
        <v/>
      </c>
      <c r="AL337" s="119" t="str">
        <f t="shared" si="30"/>
        <v/>
      </c>
      <c r="AM337" s="120" t="str">
        <f t="shared" si="31"/>
        <v/>
      </c>
      <c r="AN337" s="49"/>
      <c r="AO337" s="49"/>
    </row>
    <row r="338" spans="1:41" s="109" customFormat="1" ht="3" hidden="1" customHeight="1" x14ac:dyDescent="0.3">
      <c r="A338" s="49"/>
      <c r="B338" s="49"/>
      <c r="C338" s="55"/>
      <c r="D338" s="49"/>
      <c r="E338" s="49"/>
      <c r="F338" s="49"/>
      <c r="G338" s="49"/>
      <c r="H338" s="49"/>
      <c r="I338" s="49"/>
      <c r="J338" s="49"/>
      <c r="K338" s="49"/>
      <c r="L338" s="49"/>
      <c r="M338" s="49"/>
      <c r="N338" s="49"/>
      <c r="O338" s="49"/>
      <c r="P338" s="49"/>
      <c r="Q338" s="49"/>
      <c r="R338" s="49"/>
      <c r="S338" s="49"/>
      <c r="T338" s="49"/>
      <c r="U338" s="49"/>
      <c r="V338" s="49"/>
      <c r="W338" s="49"/>
      <c r="X338" s="49"/>
      <c r="Y338" s="49"/>
      <c r="AB338" s="130"/>
      <c r="AC338" s="131"/>
      <c r="AD338" s="129" t="str">
        <f t="shared" si="33"/>
        <v/>
      </c>
      <c r="AE338" s="132" t="str">
        <f t="shared" si="34"/>
        <v/>
      </c>
      <c r="AF338" s="129" t="str">
        <f t="shared" si="35"/>
        <v/>
      </c>
      <c r="AG338" s="132" t="str">
        <f t="shared" si="36"/>
        <v/>
      </c>
      <c r="AH338" s="133" t="str">
        <f t="shared" si="32"/>
        <v/>
      </c>
      <c r="AI338" s="133" t="str">
        <f t="shared" si="28"/>
        <v/>
      </c>
      <c r="AJ338" s="110"/>
      <c r="AK338" s="119" t="str">
        <f t="shared" si="29"/>
        <v/>
      </c>
      <c r="AL338" s="119" t="str">
        <f t="shared" si="30"/>
        <v/>
      </c>
      <c r="AM338" s="120" t="str">
        <f t="shared" si="31"/>
        <v/>
      </c>
      <c r="AN338" s="49"/>
      <c r="AO338" s="49"/>
    </row>
    <row r="339" spans="1:41" s="109" customFormat="1" ht="3" hidden="1" customHeight="1" x14ac:dyDescent="0.3">
      <c r="A339" s="49"/>
      <c r="B339" s="49"/>
      <c r="C339" s="55"/>
      <c r="D339" s="49"/>
      <c r="E339" s="49"/>
      <c r="F339" s="49"/>
      <c r="G339" s="49"/>
      <c r="H339" s="49"/>
      <c r="I339" s="49"/>
      <c r="J339" s="49"/>
      <c r="K339" s="49"/>
      <c r="L339" s="49"/>
      <c r="M339" s="49"/>
      <c r="N339" s="49"/>
      <c r="O339" s="49"/>
      <c r="P339" s="49"/>
      <c r="Q339" s="49"/>
      <c r="R339" s="49"/>
      <c r="S339" s="49"/>
      <c r="T339" s="49"/>
      <c r="U339" s="49"/>
      <c r="V339" s="49"/>
      <c r="W339" s="49"/>
      <c r="X339" s="49"/>
      <c r="Y339" s="49"/>
      <c r="AB339" s="130"/>
      <c r="AC339" s="131"/>
      <c r="AD339" s="129" t="str">
        <f t="shared" si="33"/>
        <v/>
      </c>
      <c r="AE339" s="132" t="str">
        <f t="shared" si="34"/>
        <v/>
      </c>
      <c r="AF339" s="129" t="str">
        <f t="shared" si="35"/>
        <v/>
      </c>
      <c r="AG339" s="132" t="str">
        <f t="shared" si="36"/>
        <v/>
      </c>
      <c r="AH339" s="133" t="str">
        <f t="shared" si="32"/>
        <v/>
      </c>
      <c r="AI339" s="133" t="str">
        <f t="shared" si="28"/>
        <v/>
      </c>
      <c r="AJ339" s="110"/>
      <c r="AK339" s="119" t="str">
        <f t="shared" si="29"/>
        <v/>
      </c>
      <c r="AL339" s="119" t="str">
        <f t="shared" si="30"/>
        <v/>
      </c>
      <c r="AM339" s="120" t="str">
        <f t="shared" si="31"/>
        <v/>
      </c>
      <c r="AN339" s="49"/>
      <c r="AO339" s="49"/>
    </row>
    <row r="340" spans="1:41" s="109" customFormat="1" ht="3" hidden="1" customHeight="1" x14ac:dyDescent="0.3">
      <c r="A340" s="49"/>
      <c r="B340" s="49"/>
      <c r="C340" s="55"/>
      <c r="D340" s="49"/>
      <c r="E340" s="49"/>
      <c r="F340" s="49"/>
      <c r="G340" s="49"/>
      <c r="H340" s="49"/>
      <c r="I340" s="49"/>
      <c r="J340" s="49"/>
      <c r="K340" s="49"/>
      <c r="L340" s="49"/>
      <c r="M340" s="49"/>
      <c r="N340" s="49"/>
      <c r="O340" s="49"/>
      <c r="P340" s="49"/>
      <c r="Q340" s="49"/>
      <c r="R340" s="49"/>
      <c r="S340" s="49"/>
      <c r="T340" s="49"/>
      <c r="U340" s="49"/>
      <c r="V340" s="49"/>
      <c r="W340" s="49"/>
      <c r="X340" s="49"/>
      <c r="Y340" s="49"/>
      <c r="AB340" s="130"/>
      <c r="AC340" s="131"/>
      <c r="AD340" s="129" t="str">
        <f t="shared" si="33"/>
        <v/>
      </c>
      <c r="AE340" s="132" t="str">
        <f t="shared" si="34"/>
        <v/>
      </c>
      <c r="AF340" s="129" t="str">
        <f t="shared" si="35"/>
        <v/>
      </c>
      <c r="AG340" s="132" t="str">
        <f t="shared" si="36"/>
        <v/>
      </c>
      <c r="AH340" s="133" t="str">
        <f t="shared" si="32"/>
        <v/>
      </c>
      <c r="AI340" s="133" t="str">
        <f t="shared" si="28"/>
        <v/>
      </c>
      <c r="AJ340" s="110"/>
      <c r="AK340" s="119" t="str">
        <f t="shared" si="29"/>
        <v/>
      </c>
      <c r="AL340" s="119" t="str">
        <f t="shared" si="30"/>
        <v/>
      </c>
      <c r="AM340" s="120" t="str">
        <f t="shared" si="31"/>
        <v/>
      </c>
      <c r="AN340" s="49"/>
      <c r="AO340" s="49"/>
    </row>
    <row r="341" spans="1:41" s="109" customFormat="1" ht="3" hidden="1" customHeight="1" x14ac:dyDescent="0.3">
      <c r="A341" s="49"/>
      <c r="B341" s="49"/>
      <c r="C341" s="55"/>
      <c r="D341" s="49"/>
      <c r="E341" s="49"/>
      <c r="F341" s="49"/>
      <c r="G341" s="49"/>
      <c r="H341" s="49"/>
      <c r="I341" s="49"/>
      <c r="J341" s="49"/>
      <c r="K341" s="49"/>
      <c r="L341" s="49"/>
      <c r="M341" s="49"/>
      <c r="N341" s="49"/>
      <c r="O341" s="49"/>
      <c r="P341" s="49"/>
      <c r="Q341" s="49"/>
      <c r="R341" s="49"/>
      <c r="S341" s="49"/>
      <c r="T341" s="49"/>
      <c r="U341" s="49"/>
      <c r="V341" s="49"/>
      <c r="W341" s="49"/>
      <c r="X341" s="49"/>
      <c r="Y341" s="49"/>
      <c r="AB341" s="130"/>
      <c r="AC341" s="131"/>
      <c r="AD341" s="129" t="str">
        <f t="shared" si="33"/>
        <v/>
      </c>
      <c r="AE341" s="132" t="str">
        <f t="shared" si="34"/>
        <v/>
      </c>
      <c r="AF341" s="129" t="str">
        <f t="shared" si="35"/>
        <v/>
      </c>
      <c r="AG341" s="132" t="str">
        <f t="shared" si="36"/>
        <v/>
      </c>
      <c r="AH341" s="133" t="str">
        <f t="shared" si="32"/>
        <v/>
      </c>
      <c r="AI341" s="133" t="str">
        <f t="shared" si="28"/>
        <v/>
      </c>
      <c r="AJ341" s="110"/>
      <c r="AK341" s="119" t="str">
        <f t="shared" si="29"/>
        <v/>
      </c>
      <c r="AL341" s="119" t="str">
        <f t="shared" si="30"/>
        <v/>
      </c>
      <c r="AM341" s="120" t="str">
        <f t="shared" si="31"/>
        <v/>
      </c>
      <c r="AN341" s="49"/>
      <c r="AO341" s="49"/>
    </row>
    <row r="342" spans="1:41" s="109" customFormat="1" ht="3" hidden="1" customHeight="1" x14ac:dyDescent="0.3">
      <c r="A342" s="49"/>
      <c r="B342" s="49"/>
      <c r="C342" s="55"/>
      <c r="D342" s="49"/>
      <c r="E342" s="49"/>
      <c r="F342" s="49"/>
      <c r="G342" s="49"/>
      <c r="H342" s="49"/>
      <c r="I342" s="49"/>
      <c r="J342" s="49"/>
      <c r="K342" s="49"/>
      <c r="L342" s="49"/>
      <c r="M342" s="49"/>
      <c r="N342" s="49"/>
      <c r="O342" s="49"/>
      <c r="P342" s="49"/>
      <c r="Q342" s="49"/>
      <c r="R342" s="49"/>
      <c r="S342" s="49"/>
      <c r="T342" s="49"/>
      <c r="U342" s="49"/>
      <c r="V342" s="49"/>
      <c r="W342" s="49"/>
      <c r="X342" s="49"/>
      <c r="Y342" s="49"/>
      <c r="AB342" s="130"/>
      <c r="AC342" s="131"/>
      <c r="AD342" s="129" t="str">
        <f t="shared" si="33"/>
        <v/>
      </c>
      <c r="AE342" s="132" t="str">
        <f t="shared" si="34"/>
        <v/>
      </c>
      <c r="AF342" s="129" t="str">
        <f t="shared" si="35"/>
        <v/>
      </c>
      <c r="AG342" s="132" t="str">
        <f t="shared" si="36"/>
        <v/>
      </c>
      <c r="AH342" s="133" t="str">
        <f t="shared" si="32"/>
        <v/>
      </c>
      <c r="AI342" s="133" t="str">
        <f t="shared" si="28"/>
        <v/>
      </c>
      <c r="AJ342" s="110"/>
      <c r="AK342" s="119" t="str">
        <f t="shared" si="29"/>
        <v/>
      </c>
      <c r="AL342" s="119" t="str">
        <f t="shared" si="30"/>
        <v/>
      </c>
      <c r="AM342" s="120" t="str">
        <f t="shared" si="31"/>
        <v/>
      </c>
      <c r="AN342" s="49"/>
      <c r="AO342" s="49"/>
    </row>
    <row r="343" spans="1:41" s="109" customFormat="1" ht="3" hidden="1" customHeight="1" x14ac:dyDescent="0.3">
      <c r="A343" s="49"/>
      <c r="B343" s="49"/>
      <c r="C343" s="55"/>
      <c r="D343" s="49"/>
      <c r="E343" s="49"/>
      <c r="F343" s="49"/>
      <c r="G343" s="49"/>
      <c r="H343" s="49"/>
      <c r="I343" s="49"/>
      <c r="J343" s="49"/>
      <c r="K343" s="49"/>
      <c r="L343" s="49"/>
      <c r="M343" s="49"/>
      <c r="N343" s="49"/>
      <c r="O343" s="49"/>
      <c r="P343" s="49"/>
      <c r="Q343" s="49"/>
      <c r="R343" s="49"/>
      <c r="S343" s="49"/>
      <c r="T343" s="49"/>
      <c r="U343" s="49"/>
      <c r="V343" s="49"/>
      <c r="W343" s="49"/>
      <c r="X343" s="49"/>
      <c r="Y343" s="49"/>
      <c r="AB343" s="130"/>
      <c r="AC343" s="131"/>
      <c r="AD343" s="129" t="str">
        <f t="shared" si="33"/>
        <v/>
      </c>
      <c r="AE343" s="132" t="str">
        <f t="shared" si="34"/>
        <v/>
      </c>
      <c r="AF343" s="129" t="str">
        <f t="shared" si="35"/>
        <v/>
      </c>
      <c r="AG343" s="132" t="str">
        <f t="shared" si="36"/>
        <v/>
      </c>
      <c r="AH343" s="133" t="str">
        <f t="shared" si="32"/>
        <v/>
      </c>
      <c r="AI343" s="133" t="str">
        <f t="shared" si="28"/>
        <v/>
      </c>
      <c r="AJ343" s="110"/>
      <c r="AK343" s="119" t="str">
        <f t="shared" si="29"/>
        <v/>
      </c>
      <c r="AL343" s="119" t="str">
        <f t="shared" si="30"/>
        <v/>
      </c>
      <c r="AM343" s="120" t="str">
        <f t="shared" si="31"/>
        <v/>
      </c>
      <c r="AN343" s="49"/>
      <c r="AO343" s="49"/>
    </row>
    <row r="344" spans="1:41" s="109" customFormat="1" ht="3" hidden="1" customHeight="1" x14ac:dyDescent="0.3">
      <c r="A344" s="49"/>
      <c r="B344" s="49"/>
      <c r="C344" s="55"/>
      <c r="D344" s="49"/>
      <c r="E344" s="49"/>
      <c r="F344" s="49"/>
      <c r="G344" s="49"/>
      <c r="H344" s="49"/>
      <c r="I344" s="49"/>
      <c r="J344" s="49"/>
      <c r="K344" s="49"/>
      <c r="L344" s="49"/>
      <c r="M344" s="49"/>
      <c r="N344" s="49"/>
      <c r="O344" s="49"/>
      <c r="P344" s="49"/>
      <c r="Q344" s="49"/>
      <c r="R344" s="49"/>
      <c r="S344" s="49"/>
      <c r="T344" s="49"/>
      <c r="U344" s="49"/>
      <c r="V344" s="49"/>
      <c r="W344" s="49"/>
      <c r="X344" s="49"/>
      <c r="Y344" s="49"/>
      <c r="AB344" s="130"/>
      <c r="AC344" s="131"/>
      <c r="AD344" s="129" t="str">
        <f t="shared" si="33"/>
        <v/>
      </c>
      <c r="AE344" s="132" t="str">
        <f t="shared" si="34"/>
        <v/>
      </c>
      <c r="AF344" s="129" t="str">
        <f t="shared" si="35"/>
        <v/>
      </c>
      <c r="AG344" s="132" t="str">
        <f t="shared" si="36"/>
        <v/>
      </c>
      <c r="AH344" s="133" t="str">
        <f t="shared" si="32"/>
        <v/>
      </c>
      <c r="AI344" s="133" t="str">
        <f t="shared" si="28"/>
        <v/>
      </c>
      <c r="AJ344" s="110"/>
      <c r="AK344" s="119" t="str">
        <f t="shared" si="29"/>
        <v/>
      </c>
      <c r="AL344" s="119" t="str">
        <f t="shared" si="30"/>
        <v/>
      </c>
      <c r="AM344" s="120" t="str">
        <f t="shared" si="31"/>
        <v/>
      </c>
      <c r="AN344" s="49"/>
      <c r="AO344" s="49"/>
    </row>
    <row r="345" spans="1:41" s="109" customFormat="1" ht="3" hidden="1" customHeight="1" x14ac:dyDescent="0.3">
      <c r="A345" s="49"/>
      <c r="B345" s="49"/>
      <c r="C345" s="55"/>
      <c r="D345" s="49"/>
      <c r="E345" s="49"/>
      <c r="F345" s="49"/>
      <c r="G345" s="49"/>
      <c r="H345" s="49"/>
      <c r="I345" s="49"/>
      <c r="J345" s="49"/>
      <c r="K345" s="49"/>
      <c r="L345" s="49"/>
      <c r="M345" s="49"/>
      <c r="N345" s="49"/>
      <c r="O345" s="49"/>
      <c r="P345" s="49"/>
      <c r="Q345" s="49"/>
      <c r="R345" s="49"/>
      <c r="S345" s="49"/>
      <c r="T345" s="49"/>
      <c r="U345" s="49"/>
      <c r="V345" s="49"/>
      <c r="W345" s="49"/>
      <c r="X345" s="49"/>
      <c r="Y345" s="49"/>
      <c r="AB345" s="130"/>
      <c r="AC345" s="131"/>
      <c r="AD345" s="129" t="str">
        <f t="shared" si="33"/>
        <v/>
      </c>
      <c r="AE345" s="132" t="str">
        <f t="shared" si="34"/>
        <v/>
      </c>
      <c r="AF345" s="129" t="str">
        <f t="shared" si="35"/>
        <v/>
      </c>
      <c r="AG345" s="132" t="str">
        <f t="shared" si="36"/>
        <v/>
      </c>
      <c r="AH345" s="133" t="str">
        <f t="shared" si="32"/>
        <v/>
      </c>
      <c r="AI345" s="133" t="str">
        <f t="shared" si="28"/>
        <v/>
      </c>
      <c r="AJ345" s="110"/>
      <c r="AK345" s="119" t="str">
        <f t="shared" si="29"/>
        <v/>
      </c>
      <c r="AL345" s="119" t="str">
        <f t="shared" si="30"/>
        <v/>
      </c>
      <c r="AM345" s="120" t="str">
        <f t="shared" si="31"/>
        <v/>
      </c>
      <c r="AN345" s="49"/>
      <c r="AO345" s="49"/>
    </row>
    <row r="346" spans="1:41" s="109" customFormat="1" ht="3" hidden="1" customHeight="1" x14ac:dyDescent="0.3">
      <c r="A346" s="49"/>
      <c r="B346" s="49"/>
      <c r="C346" s="55"/>
      <c r="D346" s="49"/>
      <c r="E346" s="49"/>
      <c r="F346" s="49"/>
      <c r="G346" s="49"/>
      <c r="H346" s="49"/>
      <c r="I346" s="49"/>
      <c r="J346" s="49"/>
      <c r="K346" s="49"/>
      <c r="L346" s="49"/>
      <c r="M346" s="49"/>
      <c r="N346" s="49"/>
      <c r="O346" s="49"/>
      <c r="P346" s="49"/>
      <c r="Q346" s="49"/>
      <c r="R346" s="49"/>
      <c r="S346" s="49"/>
      <c r="T346" s="49"/>
      <c r="U346" s="49"/>
      <c r="V346" s="49"/>
      <c r="W346" s="49"/>
      <c r="X346" s="49"/>
      <c r="Y346" s="49"/>
      <c r="AB346" s="130"/>
      <c r="AC346" s="131"/>
      <c r="AD346" s="129" t="str">
        <f t="shared" si="33"/>
        <v/>
      </c>
      <c r="AE346" s="132" t="str">
        <f t="shared" si="34"/>
        <v/>
      </c>
      <c r="AF346" s="129" t="str">
        <f t="shared" si="35"/>
        <v/>
      </c>
      <c r="AG346" s="132" t="str">
        <f t="shared" si="36"/>
        <v/>
      </c>
      <c r="AH346" s="133" t="str">
        <f t="shared" si="32"/>
        <v/>
      </c>
      <c r="AI346" s="133" t="str">
        <f t="shared" si="28"/>
        <v/>
      </c>
      <c r="AJ346" s="110"/>
      <c r="AK346" s="119" t="str">
        <f t="shared" si="29"/>
        <v/>
      </c>
      <c r="AL346" s="119" t="str">
        <f t="shared" si="30"/>
        <v/>
      </c>
      <c r="AM346" s="120" t="str">
        <f t="shared" si="31"/>
        <v/>
      </c>
      <c r="AN346" s="49"/>
      <c r="AO346" s="49"/>
    </row>
    <row r="347" spans="1:41" s="109" customFormat="1" ht="3" hidden="1" customHeight="1" x14ac:dyDescent="0.3">
      <c r="A347" s="49"/>
      <c r="B347" s="49"/>
      <c r="C347" s="55"/>
      <c r="D347" s="49"/>
      <c r="E347" s="49"/>
      <c r="F347" s="49"/>
      <c r="G347" s="49"/>
      <c r="H347" s="49"/>
      <c r="I347" s="49"/>
      <c r="J347" s="49"/>
      <c r="K347" s="49"/>
      <c r="L347" s="49"/>
      <c r="M347" s="49"/>
      <c r="N347" s="49"/>
      <c r="O347" s="49"/>
      <c r="P347" s="49"/>
      <c r="Q347" s="49"/>
      <c r="R347" s="49"/>
      <c r="S347" s="49"/>
      <c r="T347" s="49"/>
      <c r="U347" s="49"/>
      <c r="V347" s="49"/>
      <c r="W347" s="49"/>
      <c r="X347" s="49"/>
      <c r="Y347" s="49"/>
      <c r="AB347" s="130"/>
      <c r="AC347" s="131"/>
      <c r="AD347" s="129" t="str">
        <f t="shared" si="33"/>
        <v/>
      </c>
      <c r="AE347" s="132" t="str">
        <f t="shared" si="34"/>
        <v/>
      </c>
      <c r="AF347" s="129" t="str">
        <f t="shared" si="35"/>
        <v/>
      </c>
      <c r="AG347" s="132" t="str">
        <f t="shared" si="36"/>
        <v/>
      </c>
      <c r="AH347" s="133" t="str">
        <f t="shared" si="32"/>
        <v/>
      </c>
      <c r="AI347" s="133" t="str">
        <f t="shared" si="28"/>
        <v/>
      </c>
      <c r="AJ347" s="110"/>
      <c r="AK347" s="119" t="str">
        <f t="shared" si="29"/>
        <v/>
      </c>
      <c r="AL347" s="119" t="str">
        <f t="shared" si="30"/>
        <v/>
      </c>
      <c r="AM347" s="120" t="str">
        <f t="shared" si="31"/>
        <v/>
      </c>
      <c r="AN347" s="49"/>
      <c r="AO347" s="49"/>
    </row>
    <row r="348" spans="1:41" s="109" customFormat="1" ht="3" hidden="1" customHeight="1" x14ac:dyDescent="0.3">
      <c r="A348" s="49"/>
      <c r="B348" s="49"/>
      <c r="C348" s="55"/>
      <c r="D348" s="49"/>
      <c r="E348" s="49"/>
      <c r="F348" s="49"/>
      <c r="G348" s="49"/>
      <c r="H348" s="49"/>
      <c r="I348" s="49"/>
      <c r="J348" s="49"/>
      <c r="K348" s="49"/>
      <c r="L348" s="49"/>
      <c r="M348" s="49"/>
      <c r="N348" s="49"/>
      <c r="O348" s="49"/>
      <c r="P348" s="49"/>
      <c r="Q348" s="49"/>
      <c r="R348" s="49"/>
      <c r="S348" s="49"/>
      <c r="T348" s="49"/>
      <c r="U348" s="49"/>
      <c r="V348" s="49"/>
      <c r="W348" s="49"/>
      <c r="X348" s="49"/>
      <c r="Y348" s="49"/>
      <c r="AB348" s="130"/>
      <c r="AC348" s="131"/>
      <c r="AD348" s="129" t="str">
        <f t="shared" ref="AD348:AD351" si="37">IF(AC348="","",AD$251+(2*(AC348-AC$251)*AA$256))</f>
        <v/>
      </c>
      <c r="AE348" s="132" t="str">
        <f t="shared" si="34"/>
        <v/>
      </c>
      <c r="AF348" s="129" t="str">
        <f t="shared" si="35"/>
        <v/>
      </c>
      <c r="AG348" s="132" t="str">
        <f t="shared" si="36"/>
        <v/>
      </c>
      <c r="AH348" s="133" t="str">
        <f t="shared" si="32"/>
        <v/>
      </c>
      <c r="AI348" s="133" t="str">
        <f t="shared" si="28"/>
        <v/>
      </c>
      <c r="AJ348" s="110"/>
      <c r="AK348" s="119" t="str">
        <f t="shared" si="29"/>
        <v/>
      </c>
      <c r="AL348" s="119" t="str">
        <f t="shared" si="30"/>
        <v/>
      </c>
      <c r="AM348" s="120" t="str">
        <f t="shared" si="31"/>
        <v/>
      </c>
      <c r="AN348" s="49"/>
      <c r="AO348" s="49"/>
    </row>
    <row r="349" spans="1:41" s="109" customFormat="1" ht="3" hidden="1" customHeight="1" x14ac:dyDescent="0.3">
      <c r="A349" s="49"/>
      <c r="B349" s="49"/>
      <c r="C349" s="55"/>
      <c r="D349" s="49"/>
      <c r="E349" s="49"/>
      <c r="F349" s="49"/>
      <c r="G349" s="49"/>
      <c r="H349" s="49"/>
      <c r="I349" s="49"/>
      <c r="J349" s="49"/>
      <c r="K349" s="49"/>
      <c r="L349" s="49"/>
      <c r="M349" s="49"/>
      <c r="N349" s="49"/>
      <c r="O349" s="49"/>
      <c r="P349" s="49"/>
      <c r="Q349" s="49"/>
      <c r="R349" s="49"/>
      <c r="S349" s="49"/>
      <c r="T349" s="49"/>
      <c r="U349" s="49"/>
      <c r="V349" s="49"/>
      <c r="W349" s="49"/>
      <c r="X349" s="49"/>
      <c r="Y349" s="49"/>
      <c r="AB349" s="130"/>
      <c r="AC349" s="131"/>
      <c r="AD349" s="129" t="str">
        <f t="shared" si="37"/>
        <v/>
      </c>
      <c r="AE349" s="132" t="str">
        <f t="shared" si="34"/>
        <v/>
      </c>
      <c r="AF349" s="129" t="str">
        <f t="shared" si="35"/>
        <v/>
      </c>
      <c r="AG349" s="132" t="str">
        <f t="shared" si="36"/>
        <v/>
      </c>
      <c r="AH349" s="133" t="str">
        <f t="shared" si="32"/>
        <v/>
      </c>
      <c r="AI349" s="133" t="str">
        <f t="shared" si="28"/>
        <v/>
      </c>
      <c r="AJ349" s="110"/>
      <c r="AK349" s="119" t="str">
        <f t="shared" si="29"/>
        <v/>
      </c>
      <c r="AL349" s="119" t="str">
        <f t="shared" si="30"/>
        <v/>
      </c>
      <c r="AM349" s="120" t="str">
        <f t="shared" si="31"/>
        <v/>
      </c>
      <c r="AN349" s="49"/>
      <c r="AO349" s="49"/>
    </row>
    <row r="350" spans="1:41" s="109" customFormat="1" ht="3" hidden="1" customHeight="1" x14ac:dyDescent="0.3">
      <c r="A350" s="49"/>
      <c r="B350" s="49"/>
      <c r="C350" s="55"/>
      <c r="D350" s="49"/>
      <c r="E350" s="49"/>
      <c r="F350" s="49"/>
      <c r="G350" s="49"/>
      <c r="H350" s="49"/>
      <c r="I350" s="49"/>
      <c r="J350" s="49"/>
      <c r="K350" s="49"/>
      <c r="L350" s="49"/>
      <c r="M350" s="49"/>
      <c r="N350" s="49"/>
      <c r="O350" s="49"/>
      <c r="P350" s="49"/>
      <c r="Q350" s="49"/>
      <c r="R350" s="49"/>
      <c r="S350" s="49"/>
      <c r="T350" s="49"/>
      <c r="U350" s="49"/>
      <c r="V350" s="49"/>
      <c r="W350" s="49"/>
      <c r="X350" s="49"/>
      <c r="Y350" s="49"/>
      <c r="AB350" s="130"/>
      <c r="AC350" s="131"/>
      <c r="AD350" s="129" t="str">
        <f t="shared" si="37"/>
        <v/>
      </c>
      <c r="AE350" s="132" t="str">
        <f t="shared" si="34"/>
        <v/>
      </c>
      <c r="AF350" s="129" t="str">
        <f t="shared" si="35"/>
        <v/>
      </c>
      <c r="AG350" s="132" t="str">
        <f t="shared" si="36"/>
        <v/>
      </c>
      <c r="AH350" s="133" t="str">
        <f t="shared" si="32"/>
        <v/>
      </c>
      <c r="AI350" s="133" t="str">
        <f t="shared" si="28"/>
        <v/>
      </c>
      <c r="AJ350" s="110"/>
      <c r="AK350" s="119" t="str">
        <f t="shared" si="29"/>
        <v/>
      </c>
      <c r="AL350" s="119" t="str">
        <f t="shared" si="30"/>
        <v/>
      </c>
      <c r="AM350" s="120" t="str">
        <f t="shared" si="31"/>
        <v/>
      </c>
      <c r="AN350" s="49"/>
      <c r="AO350" s="49"/>
    </row>
    <row r="351" spans="1:41" s="109" customFormat="1" ht="3" hidden="1" customHeight="1" x14ac:dyDescent="0.3">
      <c r="A351" s="49"/>
      <c r="B351" s="49"/>
      <c r="C351" s="55"/>
      <c r="D351" s="49"/>
      <c r="E351" s="49"/>
      <c r="F351" s="49"/>
      <c r="G351" s="49"/>
      <c r="H351" s="49"/>
      <c r="I351" s="49"/>
      <c r="J351" s="49"/>
      <c r="K351" s="49"/>
      <c r="L351" s="49"/>
      <c r="M351" s="49"/>
      <c r="N351" s="49"/>
      <c r="O351" s="49"/>
      <c r="P351" s="49"/>
      <c r="Q351" s="49"/>
      <c r="R351" s="49"/>
      <c r="S351" s="49"/>
      <c r="T351" s="49"/>
      <c r="U351" s="49"/>
      <c r="V351" s="49"/>
      <c r="W351" s="49"/>
      <c r="X351" s="49"/>
      <c r="Y351" s="49"/>
      <c r="AB351" s="130"/>
      <c r="AC351" s="131"/>
      <c r="AD351" s="129" t="str">
        <f t="shared" si="37"/>
        <v/>
      </c>
      <c r="AE351" s="132" t="str">
        <f t="shared" si="34"/>
        <v/>
      </c>
      <c r="AF351" s="129" t="str">
        <f t="shared" si="35"/>
        <v/>
      </c>
      <c r="AG351" s="132" t="str">
        <f t="shared" si="36"/>
        <v/>
      </c>
      <c r="AH351" s="133" t="str">
        <f t="shared" si="32"/>
        <v/>
      </c>
      <c r="AI351" s="133" t="str">
        <f t="shared" si="28"/>
        <v/>
      </c>
      <c r="AJ351" s="110"/>
      <c r="AK351" s="119" t="str">
        <f t="shared" si="29"/>
        <v/>
      </c>
      <c r="AL351" s="119" t="str">
        <f t="shared" si="30"/>
        <v/>
      </c>
      <c r="AM351" s="120" t="str">
        <f t="shared" si="31"/>
        <v/>
      </c>
      <c r="AN351" s="49"/>
      <c r="AO351" s="49"/>
    </row>
    <row r="352" spans="1:41" s="109" customFormat="1" ht="3" hidden="1" customHeight="1" x14ac:dyDescent="0.3">
      <c r="A352" s="49"/>
      <c r="B352" s="49"/>
      <c r="C352" s="55"/>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130"/>
      <c r="AC352" s="131"/>
      <c r="AD352" s="129" t="str">
        <f t="shared" ref="AD352:AD383" si="38">IF(AC352="","",AD$351+(2*(AC352-AC$351)*AA$356))</f>
        <v/>
      </c>
      <c r="AE352" s="132" t="str">
        <f>IF(AC352="","",(AD352/2)^2*3.1415)</f>
        <v/>
      </c>
      <c r="AF352" s="129" t="str">
        <f>IF(AC352="","",(AC352-AC351)/3*(AE351+AE352+(AE352*AE351)^0.5))</f>
        <v/>
      </c>
      <c r="AG352" s="132" t="str">
        <f>IF(AC352="","",AG351+AF352)</f>
        <v/>
      </c>
      <c r="AH352" s="133" t="str">
        <f t="shared" si="32"/>
        <v/>
      </c>
      <c r="AI352" s="133" t="str">
        <f t="shared" si="28"/>
        <v/>
      </c>
      <c r="AJ352" s="110"/>
      <c r="AK352" s="119" t="str">
        <f t="shared" si="29"/>
        <v/>
      </c>
      <c r="AL352" s="119" t="str">
        <f t="shared" si="30"/>
        <v/>
      </c>
      <c r="AM352" s="120" t="str">
        <f t="shared" si="31"/>
        <v/>
      </c>
      <c r="AN352" s="49"/>
      <c r="AO352" s="49"/>
    </row>
    <row r="353" spans="1:41" s="109" customFormat="1" ht="3" hidden="1" customHeight="1" x14ac:dyDescent="0.3">
      <c r="A353" s="49"/>
      <c r="B353" s="49"/>
      <c r="C353" s="55"/>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130"/>
      <c r="AC353" s="131"/>
      <c r="AD353" s="129" t="str">
        <f t="shared" si="38"/>
        <v/>
      </c>
      <c r="AE353" s="132" t="str">
        <f t="shared" ref="AE353:AE416" si="39">IF(AC353="","",(AD353/2)^2*3.1415)</f>
        <v/>
      </c>
      <c r="AF353" s="129" t="str">
        <f t="shared" ref="AF353:AF416" si="40">IF(AC353="","",(AC353-AC352)/3*(AE352+AE353+(AE353*AE352)^0.5))</f>
        <v/>
      </c>
      <c r="AG353" s="132" t="str">
        <f t="shared" ref="AG353:AG416" si="41">IF(AC353="","",AG352+AF353)</f>
        <v/>
      </c>
      <c r="AH353" s="133" t="str">
        <f t="shared" si="32"/>
        <v/>
      </c>
      <c r="AI353" s="133" t="str">
        <f t="shared" si="28"/>
        <v/>
      </c>
      <c r="AJ353" s="110"/>
      <c r="AK353" s="119" t="str">
        <f t="shared" si="29"/>
        <v/>
      </c>
      <c r="AL353" s="119" t="str">
        <f t="shared" si="30"/>
        <v/>
      </c>
      <c r="AM353" s="120" t="str">
        <f t="shared" si="31"/>
        <v/>
      </c>
      <c r="AN353" s="49"/>
      <c r="AO353" s="49"/>
    </row>
    <row r="354" spans="1:41" s="109" customFormat="1" ht="3" hidden="1" customHeight="1" x14ac:dyDescent="0.3">
      <c r="A354" s="49"/>
      <c r="B354" s="49"/>
      <c r="C354" s="55"/>
      <c r="D354" s="49"/>
      <c r="E354" s="49"/>
      <c r="F354" s="49"/>
      <c r="G354" s="49"/>
      <c r="H354" s="49"/>
      <c r="I354" s="49"/>
      <c r="J354" s="49"/>
      <c r="K354" s="49"/>
      <c r="L354" s="49"/>
      <c r="M354" s="49"/>
      <c r="N354" s="49"/>
      <c r="O354" s="49"/>
      <c r="P354" s="49"/>
      <c r="Q354" s="49"/>
      <c r="R354" s="49"/>
      <c r="S354" s="49"/>
      <c r="T354" s="49"/>
      <c r="U354" s="49"/>
      <c r="V354" s="49"/>
      <c r="W354" s="112"/>
      <c r="X354" s="125"/>
      <c r="Y354" s="125"/>
      <c r="Z354" s="126"/>
      <c r="AA354" s="126"/>
      <c r="AB354" s="130"/>
      <c r="AC354" s="131"/>
      <c r="AD354" s="129" t="str">
        <f t="shared" si="38"/>
        <v/>
      </c>
      <c r="AE354" s="132" t="str">
        <f t="shared" si="39"/>
        <v/>
      </c>
      <c r="AF354" s="129" t="str">
        <f t="shared" si="40"/>
        <v/>
      </c>
      <c r="AG354" s="132" t="str">
        <f t="shared" si="41"/>
        <v/>
      </c>
      <c r="AH354" s="133" t="str">
        <f t="shared" si="32"/>
        <v/>
      </c>
      <c r="AI354" s="133" t="str">
        <f t="shared" si="28"/>
        <v/>
      </c>
      <c r="AJ354" s="110"/>
      <c r="AK354" s="119" t="str">
        <f t="shared" si="29"/>
        <v/>
      </c>
      <c r="AL354" s="119" t="str">
        <f t="shared" si="30"/>
        <v/>
      </c>
      <c r="AM354" s="120" t="str">
        <f t="shared" si="31"/>
        <v/>
      </c>
      <c r="AN354" s="49"/>
      <c r="AO354" s="49"/>
    </row>
    <row r="355" spans="1:41" s="109" customFormat="1" ht="3" hidden="1" customHeight="1" x14ac:dyDescent="0.3">
      <c r="A355" s="49"/>
      <c r="B355" s="49"/>
      <c r="C355" s="55"/>
      <c r="D355" s="49"/>
      <c r="E355" s="49"/>
      <c r="F355" s="49"/>
      <c r="G355" s="49"/>
      <c r="H355" s="49"/>
      <c r="I355" s="49"/>
      <c r="J355" s="49"/>
      <c r="K355" s="49"/>
      <c r="L355" s="49"/>
      <c r="M355" s="49"/>
      <c r="N355" s="49"/>
      <c r="O355" s="49"/>
      <c r="P355" s="49"/>
      <c r="Q355" s="49"/>
      <c r="R355" s="49"/>
      <c r="S355" s="49"/>
      <c r="T355" s="49"/>
      <c r="U355" s="49"/>
      <c r="V355" s="49"/>
      <c r="W355" s="49"/>
      <c r="X355" s="110"/>
      <c r="Y355" s="49"/>
      <c r="Z355" s="129"/>
      <c r="AB355" s="130"/>
      <c r="AC355" s="131"/>
      <c r="AD355" s="129" t="str">
        <f t="shared" si="38"/>
        <v/>
      </c>
      <c r="AE355" s="132" t="str">
        <f t="shared" si="39"/>
        <v/>
      </c>
      <c r="AF355" s="129" t="str">
        <f t="shared" si="40"/>
        <v/>
      </c>
      <c r="AG355" s="132" t="str">
        <f t="shared" si="41"/>
        <v/>
      </c>
      <c r="AH355" s="133" t="str">
        <f t="shared" si="32"/>
        <v/>
      </c>
      <c r="AI355" s="133" t="str">
        <f t="shared" si="28"/>
        <v/>
      </c>
      <c r="AJ355" s="110"/>
      <c r="AK355" s="119" t="str">
        <f t="shared" si="29"/>
        <v/>
      </c>
      <c r="AL355" s="119" t="str">
        <f t="shared" si="30"/>
        <v/>
      </c>
      <c r="AM355" s="120" t="str">
        <f t="shared" si="31"/>
        <v/>
      </c>
      <c r="AN355" s="49"/>
      <c r="AO355" s="49"/>
    </row>
    <row r="356" spans="1:41" s="109" customFormat="1" ht="3" hidden="1" customHeight="1" x14ac:dyDescent="0.3">
      <c r="A356" s="49"/>
      <c r="B356" s="49"/>
      <c r="C356" s="55"/>
      <c r="D356" s="49"/>
      <c r="E356" s="49"/>
      <c r="F356" s="49"/>
      <c r="G356" s="49"/>
      <c r="H356" s="49"/>
      <c r="I356" s="49"/>
      <c r="J356" s="49"/>
      <c r="K356" s="49"/>
      <c r="L356" s="49"/>
      <c r="M356" s="49"/>
      <c r="N356" s="49"/>
      <c r="O356" s="49"/>
      <c r="P356" s="49"/>
      <c r="Q356" s="49"/>
      <c r="R356" s="49"/>
      <c r="S356" s="49"/>
      <c r="T356" s="49"/>
      <c r="U356" s="49"/>
      <c r="V356" s="49"/>
      <c r="W356" s="49"/>
      <c r="X356" s="110"/>
      <c r="Y356" s="49"/>
      <c r="Z356" s="129"/>
      <c r="AB356" s="130"/>
      <c r="AC356" s="131"/>
      <c r="AD356" s="129" t="str">
        <f t="shared" si="38"/>
        <v/>
      </c>
      <c r="AE356" s="132" t="str">
        <f t="shared" si="39"/>
        <v/>
      </c>
      <c r="AF356" s="129" t="str">
        <f t="shared" si="40"/>
        <v/>
      </c>
      <c r="AG356" s="132" t="str">
        <f t="shared" si="41"/>
        <v/>
      </c>
      <c r="AH356" s="133" t="str">
        <f t="shared" si="32"/>
        <v/>
      </c>
      <c r="AI356" s="133" t="str">
        <f t="shared" si="28"/>
        <v/>
      </c>
      <c r="AJ356" s="110"/>
      <c r="AK356" s="119" t="str">
        <f t="shared" si="29"/>
        <v/>
      </c>
      <c r="AL356" s="119" t="str">
        <f t="shared" si="30"/>
        <v/>
      </c>
      <c r="AM356" s="120" t="str">
        <f t="shared" si="31"/>
        <v/>
      </c>
      <c r="AN356" s="49"/>
      <c r="AO356" s="49"/>
    </row>
    <row r="357" spans="1:41" s="109" customFormat="1" ht="3" hidden="1" customHeight="1" x14ac:dyDescent="0.3">
      <c r="A357" s="49"/>
      <c r="B357" s="49"/>
      <c r="C357" s="55"/>
      <c r="D357" s="49"/>
      <c r="E357" s="49"/>
      <c r="F357" s="49"/>
      <c r="G357" s="49"/>
      <c r="H357" s="49"/>
      <c r="I357" s="49"/>
      <c r="J357" s="49"/>
      <c r="K357" s="49"/>
      <c r="L357" s="49"/>
      <c r="M357" s="49"/>
      <c r="N357" s="49"/>
      <c r="O357" s="49"/>
      <c r="P357" s="49"/>
      <c r="Q357" s="49"/>
      <c r="R357" s="49"/>
      <c r="S357" s="49"/>
      <c r="T357" s="49"/>
      <c r="U357" s="49"/>
      <c r="V357" s="49"/>
      <c r="W357" s="49"/>
      <c r="X357" s="49"/>
      <c r="Y357" s="49"/>
      <c r="AB357" s="130"/>
      <c r="AC357" s="131"/>
      <c r="AD357" s="129" t="str">
        <f t="shared" si="38"/>
        <v/>
      </c>
      <c r="AE357" s="132" t="str">
        <f t="shared" si="39"/>
        <v/>
      </c>
      <c r="AF357" s="129" t="str">
        <f t="shared" si="40"/>
        <v/>
      </c>
      <c r="AG357" s="132" t="str">
        <f t="shared" si="41"/>
        <v/>
      </c>
      <c r="AH357" s="133" t="str">
        <f t="shared" si="32"/>
        <v/>
      </c>
      <c r="AI357" s="133" t="str">
        <f t="shared" si="28"/>
        <v/>
      </c>
      <c r="AJ357" s="110"/>
      <c r="AK357" s="119" t="str">
        <f t="shared" si="29"/>
        <v/>
      </c>
      <c r="AL357" s="119" t="str">
        <f t="shared" si="30"/>
        <v/>
      </c>
      <c r="AM357" s="120" t="str">
        <f t="shared" si="31"/>
        <v/>
      </c>
      <c r="AN357" s="49"/>
      <c r="AO357" s="49"/>
    </row>
    <row r="358" spans="1:41" s="109" customFormat="1" ht="3" hidden="1" customHeight="1" x14ac:dyDescent="0.3">
      <c r="A358" s="49"/>
      <c r="B358" s="49"/>
      <c r="C358" s="55"/>
      <c r="D358" s="49"/>
      <c r="E358" s="49"/>
      <c r="F358" s="49"/>
      <c r="G358" s="49"/>
      <c r="H358" s="49"/>
      <c r="I358" s="49"/>
      <c r="J358" s="49"/>
      <c r="K358" s="49"/>
      <c r="L358" s="49"/>
      <c r="M358" s="49"/>
      <c r="N358" s="49"/>
      <c r="O358" s="49"/>
      <c r="P358" s="49"/>
      <c r="Q358" s="49"/>
      <c r="R358" s="49"/>
      <c r="S358" s="49"/>
      <c r="T358" s="49"/>
      <c r="U358" s="49"/>
      <c r="V358" s="49"/>
      <c r="W358" s="49"/>
      <c r="X358" s="49"/>
      <c r="Y358" s="49"/>
      <c r="AB358" s="130"/>
      <c r="AC358" s="131"/>
      <c r="AD358" s="129" t="str">
        <f t="shared" si="38"/>
        <v/>
      </c>
      <c r="AE358" s="132" t="str">
        <f t="shared" si="39"/>
        <v/>
      </c>
      <c r="AF358" s="129" t="str">
        <f t="shared" si="40"/>
        <v/>
      </c>
      <c r="AG358" s="132" t="str">
        <f t="shared" si="41"/>
        <v/>
      </c>
      <c r="AH358" s="133" t="str">
        <f t="shared" si="32"/>
        <v/>
      </c>
      <c r="AI358" s="133" t="str">
        <f t="shared" si="28"/>
        <v/>
      </c>
      <c r="AJ358" s="110"/>
      <c r="AK358" s="119" t="str">
        <f t="shared" si="29"/>
        <v/>
      </c>
      <c r="AL358" s="119" t="str">
        <f t="shared" si="30"/>
        <v/>
      </c>
      <c r="AM358" s="120" t="str">
        <f t="shared" si="31"/>
        <v/>
      </c>
      <c r="AN358" s="49"/>
      <c r="AO358" s="49"/>
    </row>
    <row r="359" spans="1:41" s="109" customFormat="1" ht="3" hidden="1" customHeight="1" x14ac:dyDescent="0.3">
      <c r="A359" s="49"/>
      <c r="B359" s="49"/>
      <c r="C359" s="55"/>
      <c r="D359" s="49"/>
      <c r="E359" s="49"/>
      <c r="F359" s="49"/>
      <c r="G359" s="49"/>
      <c r="H359" s="49"/>
      <c r="I359" s="49"/>
      <c r="J359" s="49"/>
      <c r="K359" s="49"/>
      <c r="L359" s="49"/>
      <c r="M359" s="49"/>
      <c r="N359" s="49"/>
      <c r="O359" s="49"/>
      <c r="P359" s="49"/>
      <c r="Q359" s="49"/>
      <c r="R359" s="49"/>
      <c r="S359" s="49"/>
      <c r="T359" s="49"/>
      <c r="U359" s="49"/>
      <c r="V359" s="49"/>
      <c r="W359" s="49"/>
      <c r="X359" s="49"/>
      <c r="Y359" s="49"/>
      <c r="AB359" s="130"/>
      <c r="AC359" s="131"/>
      <c r="AD359" s="129" t="str">
        <f t="shared" si="38"/>
        <v/>
      </c>
      <c r="AE359" s="132" t="str">
        <f t="shared" si="39"/>
        <v/>
      </c>
      <c r="AF359" s="129" t="str">
        <f t="shared" si="40"/>
        <v/>
      </c>
      <c r="AG359" s="132" t="str">
        <f t="shared" si="41"/>
        <v/>
      </c>
      <c r="AH359" s="133" t="str">
        <f t="shared" si="32"/>
        <v/>
      </c>
      <c r="AI359" s="133" t="str">
        <f t="shared" si="28"/>
        <v/>
      </c>
      <c r="AJ359" s="110"/>
      <c r="AK359" s="119" t="str">
        <f t="shared" si="29"/>
        <v/>
      </c>
      <c r="AL359" s="119" t="str">
        <f t="shared" si="30"/>
        <v/>
      </c>
      <c r="AM359" s="120" t="str">
        <f t="shared" si="31"/>
        <v/>
      </c>
      <c r="AN359" s="49"/>
      <c r="AO359" s="49"/>
    </row>
    <row r="360" spans="1:41" s="109" customFormat="1" ht="3" hidden="1" customHeight="1" x14ac:dyDescent="0.3">
      <c r="A360" s="49"/>
      <c r="B360" s="49"/>
      <c r="C360" s="55"/>
      <c r="D360" s="49"/>
      <c r="E360" s="49"/>
      <c r="F360" s="49"/>
      <c r="G360" s="49"/>
      <c r="H360" s="49"/>
      <c r="I360" s="49"/>
      <c r="J360" s="49"/>
      <c r="K360" s="49"/>
      <c r="L360" s="49"/>
      <c r="M360" s="49"/>
      <c r="N360" s="49"/>
      <c r="O360" s="49"/>
      <c r="P360" s="49"/>
      <c r="Q360" s="49"/>
      <c r="R360" s="49"/>
      <c r="S360" s="49"/>
      <c r="T360" s="49"/>
      <c r="U360" s="49"/>
      <c r="V360" s="49"/>
      <c r="W360" s="49"/>
      <c r="X360" s="49"/>
      <c r="Y360" s="49"/>
      <c r="AB360" s="130"/>
      <c r="AC360" s="131"/>
      <c r="AD360" s="129" t="str">
        <f t="shared" si="38"/>
        <v/>
      </c>
      <c r="AE360" s="132" t="str">
        <f t="shared" si="39"/>
        <v/>
      </c>
      <c r="AF360" s="129" t="str">
        <f t="shared" si="40"/>
        <v/>
      </c>
      <c r="AG360" s="132" t="str">
        <f t="shared" si="41"/>
        <v/>
      </c>
      <c r="AH360" s="133" t="str">
        <f t="shared" si="32"/>
        <v/>
      </c>
      <c r="AI360" s="133" t="str">
        <f t="shared" si="28"/>
        <v/>
      </c>
      <c r="AJ360" s="110"/>
      <c r="AK360" s="119" t="str">
        <f t="shared" si="29"/>
        <v/>
      </c>
      <c r="AL360" s="119" t="str">
        <f t="shared" si="30"/>
        <v/>
      </c>
      <c r="AM360" s="120" t="str">
        <f t="shared" si="31"/>
        <v/>
      </c>
      <c r="AN360" s="49"/>
      <c r="AO360" s="49"/>
    </row>
    <row r="361" spans="1:41" s="109" customFormat="1" ht="3" hidden="1" customHeight="1" x14ac:dyDescent="0.3">
      <c r="A361" s="49"/>
      <c r="B361" s="49"/>
      <c r="C361" s="55"/>
      <c r="D361" s="49"/>
      <c r="E361" s="49"/>
      <c r="F361" s="49"/>
      <c r="G361" s="49"/>
      <c r="H361" s="49"/>
      <c r="I361" s="49"/>
      <c r="J361" s="49"/>
      <c r="K361" s="49"/>
      <c r="L361" s="49"/>
      <c r="M361" s="49"/>
      <c r="N361" s="49"/>
      <c r="O361" s="49"/>
      <c r="P361" s="49"/>
      <c r="Q361" s="49"/>
      <c r="R361" s="49"/>
      <c r="S361" s="49"/>
      <c r="T361" s="49"/>
      <c r="U361" s="49"/>
      <c r="V361" s="49"/>
      <c r="W361" s="49"/>
      <c r="X361" s="49"/>
      <c r="Y361" s="49"/>
      <c r="AB361" s="130"/>
      <c r="AC361" s="131"/>
      <c r="AD361" s="129" t="str">
        <f t="shared" si="38"/>
        <v/>
      </c>
      <c r="AE361" s="132" t="str">
        <f t="shared" si="39"/>
        <v/>
      </c>
      <c r="AF361" s="129" t="str">
        <f t="shared" si="40"/>
        <v/>
      </c>
      <c r="AG361" s="132" t="str">
        <f t="shared" si="41"/>
        <v/>
      </c>
      <c r="AH361" s="133" t="str">
        <f t="shared" si="32"/>
        <v/>
      </c>
      <c r="AI361" s="133" t="str">
        <f t="shared" si="28"/>
        <v/>
      </c>
      <c r="AJ361" s="110"/>
      <c r="AK361" s="119" t="str">
        <f t="shared" si="29"/>
        <v/>
      </c>
      <c r="AL361" s="119" t="str">
        <f t="shared" si="30"/>
        <v/>
      </c>
      <c r="AM361" s="120" t="str">
        <f t="shared" si="31"/>
        <v/>
      </c>
      <c r="AN361" s="49"/>
      <c r="AO361" s="49"/>
    </row>
    <row r="362" spans="1:41" s="109" customFormat="1" ht="3" hidden="1" customHeight="1" x14ac:dyDescent="0.3">
      <c r="A362" s="49"/>
      <c r="B362" s="49"/>
      <c r="C362" s="55"/>
      <c r="D362" s="49"/>
      <c r="E362" s="49"/>
      <c r="F362" s="49"/>
      <c r="G362" s="49"/>
      <c r="H362" s="49"/>
      <c r="I362" s="49"/>
      <c r="J362" s="49"/>
      <c r="K362" s="49"/>
      <c r="L362" s="49"/>
      <c r="M362" s="49"/>
      <c r="N362" s="49"/>
      <c r="O362" s="49"/>
      <c r="P362" s="49"/>
      <c r="Q362" s="49"/>
      <c r="R362" s="49"/>
      <c r="S362" s="49"/>
      <c r="T362" s="49"/>
      <c r="U362" s="49"/>
      <c r="V362" s="49"/>
      <c r="W362" s="49"/>
      <c r="X362" s="49"/>
      <c r="Y362" s="49"/>
      <c r="AB362" s="130"/>
      <c r="AC362" s="131"/>
      <c r="AD362" s="129" t="str">
        <f t="shared" si="38"/>
        <v/>
      </c>
      <c r="AE362" s="132" t="str">
        <f t="shared" si="39"/>
        <v/>
      </c>
      <c r="AF362" s="129" t="str">
        <f t="shared" si="40"/>
        <v/>
      </c>
      <c r="AG362" s="132" t="str">
        <f t="shared" si="41"/>
        <v/>
      </c>
      <c r="AH362" s="133" t="str">
        <f t="shared" si="32"/>
        <v/>
      </c>
      <c r="AI362" s="133" t="str">
        <f t="shared" si="28"/>
        <v/>
      </c>
      <c r="AJ362" s="110"/>
      <c r="AK362" s="119" t="str">
        <f t="shared" si="29"/>
        <v/>
      </c>
      <c r="AL362" s="119" t="str">
        <f t="shared" si="30"/>
        <v/>
      </c>
      <c r="AM362" s="120" t="str">
        <f t="shared" si="31"/>
        <v/>
      </c>
      <c r="AN362" s="49"/>
      <c r="AO362" s="49"/>
    </row>
    <row r="363" spans="1:41" s="109" customFormat="1" ht="3" hidden="1" customHeight="1" x14ac:dyDescent="0.3">
      <c r="A363" s="49"/>
      <c r="B363" s="49"/>
      <c r="C363" s="55"/>
      <c r="D363" s="49"/>
      <c r="E363" s="49"/>
      <c r="F363" s="49"/>
      <c r="G363" s="49"/>
      <c r="H363" s="49"/>
      <c r="I363" s="49"/>
      <c r="J363" s="49"/>
      <c r="K363" s="49"/>
      <c r="L363" s="49"/>
      <c r="M363" s="49"/>
      <c r="N363" s="49"/>
      <c r="O363" s="49"/>
      <c r="P363" s="49"/>
      <c r="Q363" s="49"/>
      <c r="R363" s="49"/>
      <c r="S363" s="49"/>
      <c r="T363" s="49"/>
      <c r="U363" s="49"/>
      <c r="V363" s="49"/>
      <c r="W363" s="49"/>
      <c r="X363" s="49"/>
      <c r="Y363" s="49"/>
      <c r="AB363" s="130"/>
      <c r="AC363" s="131"/>
      <c r="AD363" s="129" t="str">
        <f t="shared" si="38"/>
        <v/>
      </c>
      <c r="AE363" s="132" t="str">
        <f t="shared" si="39"/>
        <v/>
      </c>
      <c r="AF363" s="129" t="str">
        <f t="shared" si="40"/>
        <v/>
      </c>
      <c r="AG363" s="132" t="str">
        <f t="shared" si="41"/>
        <v/>
      </c>
      <c r="AH363" s="133" t="str">
        <f t="shared" si="32"/>
        <v/>
      </c>
      <c r="AI363" s="133" t="str">
        <f t="shared" si="28"/>
        <v/>
      </c>
      <c r="AJ363" s="110"/>
      <c r="AK363" s="119" t="str">
        <f t="shared" si="29"/>
        <v/>
      </c>
      <c r="AL363" s="119" t="str">
        <f t="shared" si="30"/>
        <v/>
      </c>
      <c r="AM363" s="120" t="str">
        <f t="shared" si="31"/>
        <v/>
      </c>
      <c r="AN363" s="49"/>
      <c r="AO363" s="49"/>
    </row>
    <row r="364" spans="1:41" s="109" customFormat="1" ht="3" hidden="1" customHeight="1" x14ac:dyDescent="0.3">
      <c r="A364" s="49"/>
      <c r="B364" s="49"/>
      <c r="C364" s="55"/>
      <c r="D364" s="49"/>
      <c r="E364" s="49"/>
      <c r="F364" s="49"/>
      <c r="G364" s="49"/>
      <c r="H364" s="49"/>
      <c r="I364" s="49"/>
      <c r="J364" s="49"/>
      <c r="K364" s="49"/>
      <c r="L364" s="49"/>
      <c r="M364" s="49"/>
      <c r="N364" s="49"/>
      <c r="O364" s="49"/>
      <c r="P364" s="49"/>
      <c r="Q364" s="49"/>
      <c r="R364" s="49"/>
      <c r="S364" s="49"/>
      <c r="T364" s="49"/>
      <c r="U364" s="49"/>
      <c r="V364" s="49"/>
      <c r="W364" s="49"/>
      <c r="X364" s="49"/>
      <c r="Y364" s="49"/>
      <c r="AB364" s="130"/>
      <c r="AC364" s="131"/>
      <c r="AD364" s="129" t="str">
        <f t="shared" si="38"/>
        <v/>
      </c>
      <c r="AE364" s="132" t="str">
        <f t="shared" si="39"/>
        <v/>
      </c>
      <c r="AF364" s="129" t="str">
        <f t="shared" si="40"/>
        <v/>
      </c>
      <c r="AG364" s="132" t="str">
        <f t="shared" si="41"/>
        <v/>
      </c>
      <c r="AH364" s="133" t="str">
        <f t="shared" si="32"/>
        <v/>
      </c>
      <c r="AI364" s="133" t="str">
        <f t="shared" si="28"/>
        <v/>
      </c>
      <c r="AJ364" s="110"/>
      <c r="AK364" s="119" t="str">
        <f t="shared" si="29"/>
        <v/>
      </c>
      <c r="AL364" s="119" t="str">
        <f t="shared" si="30"/>
        <v/>
      </c>
      <c r="AM364" s="120" t="str">
        <f t="shared" si="31"/>
        <v/>
      </c>
      <c r="AN364" s="49"/>
      <c r="AO364" s="49"/>
    </row>
    <row r="365" spans="1:41" s="109" customFormat="1" ht="3" hidden="1" customHeight="1" x14ac:dyDescent="0.3">
      <c r="A365" s="49"/>
      <c r="B365" s="49"/>
      <c r="C365" s="55"/>
      <c r="D365" s="49"/>
      <c r="E365" s="49"/>
      <c r="F365" s="49"/>
      <c r="G365" s="49"/>
      <c r="H365" s="49"/>
      <c r="I365" s="49"/>
      <c r="J365" s="49"/>
      <c r="K365" s="49"/>
      <c r="L365" s="49"/>
      <c r="M365" s="49"/>
      <c r="N365" s="49"/>
      <c r="O365" s="49"/>
      <c r="P365" s="49"/>
      <c r="Q365" s="49"/>
      <c r="R365" s="49"/>
      <c r="S365" s="49"/>
      <c r="T365" s="49"/>
      <c r="U365" s="49"/>
      <c r="V365" s="49"/>
      <c r="W365" s="49"/>
      <c r="X365" s="49"/>
      <c r="Y365" s="49"/>
      <c r="AB365" s="130"/>
      <c r="AC365" s="131"/>
      <c r="AD365" s="129" t="str">
        <f t="shared" si="38"/>
        <v/>
      </c>
      <c r="AE365" s="132" t="str">
        <f t="shared" si="39"/>
        <v/>
      </c>
      <c r="AF365" s="129" t="str">
        <f t="shared" si="40"/>
        <v/>
      </c>
      <c r="AG365" s="132" t="str">
        <f t="shared" si="41"/>
        <v/>
      </c>
      <c r="AH365" s="133" t="str">
        <f t="shared" si="32"/>
        <v/>
      </c>
      <c r="AI365" s="133" t="str">
        <f t="shared" si="28"/>
        <v/>
      </c>
      <c r="AJ365" s="110"/>
      <c r="AK365" s="119" t="str">
        <f t="shared" si="29"/>
        <v/>
      </c>
      <c r="AL365" s="119" t="str">
        <f t="shared" si="30"/>
        <v/>
      </c>
      <c r="AM365" s="120" t="str">
        <f t="shared" si="31"/>
        <v/>
      </c>
      <c r="AN365" s="49"/>
      <c r="AO365" s="49"/>
    </row>
    <row r="366" spans="1:41" s="109" customFormat="1" ht="3" hidden="1" customHeight="1" x14ac:dyDescent="0.3">
      <c r="A366" s="49"/>
      <c r="B366" s="49"/>
      <c r="C366" s="55"/>
      <c r="D366" s="49"/>
      <c r="E366" s="49"/>
      <c r="F366" s="49"/>
      <c r="G366" s="49"/>
      <c r="H366" s="49"/>
      <c r="I366" s="49"/>
      <c r="J366" s="49"/>
      <c r="K366" s="49"/>
      <c r="L366" s="49"/>
      <c r="M366" s="49"/>
      <c r="N366" s="49"/>
      <c r="O366" s="49"/>
      <c r="P366" s="49"/>
      <c r="Q366" s="49"/>
      <c r="R366" s="49"/>
      <c r="S366" s="49"/>
      <c r="T366" s="49"/>
      <c r="U366" s="49"/>
      <c r="V366" s="49"/>
      <c r="W366" s="49"/>
      <c r="X366" s="49"/>
      <c r="Y366" s="49"/>
      <c r="AB366" s="130"/>
      <c r="AC366" s="131"/>
      <c r="AD366" s="129" t="str">
        <f t="shared" si="38"/>
        <v/>
      </c>
      <c r="AE366" s="132" t="str">
        <f t="shared" si="39"/>
        <v/>
      </c>
      <c r="AF366" s="129" t="str">
        <f t="shared" si="40"/>
        <v/>
      </c>
      <c r="AG366" s="132" t="str">
        <f t="shared" si="41"/>
        <v/>
      </c>
      <c r="AH366" s="133" t="str">
        <f t="shared" si="32"/>
        <v/>
      </c>
      <c r="AI366" s="133" t="str">
        <f t="shared" si="28"/>
        <v/>
      </c>
      <c r="AJ366" s="110"/>
      <c r="AK366" s="119" t="str">
        <f t="shared" si="29"/>
        <v/>
      </c>
      <c r="AL366" s="119" t="str">
        <f t="shared" si="30"/>
        <v/>
      </c>
      <c r="AM366" s="120" t="str">
        <f t="shared" si="31"/>
        <v/>
      </c>
      <c r="AN366" s="49"/>
      <c r="AO366" s="49"/>
    </row>
    <row r="367" spans="1:41" s="109" customFormat="1" ht="3" hidden="1" customHeight="1" x14ac:dyDescent="0.3">
      <c r="A367" s="49"/>
      <c r="B367" s="49"/>
      <c r="C367" s="55"/>
      <c r="D367" s="49"/>
      <c r="E367" s="49"/>
      <c r="F367" s="49"/>
      <c r="G367" s="49"/>
      <c r="H367" s="49"/>
      <c r="I367" s="49"/>
      <c r="J367" s="49"/>
      <c r="K367" s="49"/>
      <c r="L367" s="49"/>
      <c r="M367" s="49"/>
      <c r="N367" s="49"/>
      <c r="O367" s="49"/>
      <c r="P367" s="49"/>
      <c r="Q367" s="49"/>
      <c r="R367" s="49"/>
      <c r="S367" s="49"/>
      <c r="T367" s="49"/>
      <c r="U367" s="49"/>
      <c r="V367" s="49"/>
      <c r="W367" s="49"/>
      <c r="X367" s="49"/>
      <c r="Y367" s="49"/>
      <c r="AB367" s="130"/>
      <c r="AC367" s="131"/>
      <c r="AD367" s="129" t="str">
        <f t="shared" si="38"/>
        <v/>
      </c>
      <c r="AE367" s="132" t="str">
        <f t="shared" si="39"/>
        <v/>
      </c>
      <c r="AF367" s="129" t="str">
        <f t="shared" si="40"/>
        <v/>
      </c>
      <c r="AG367" s="132" t="str">
        <f t="shared" si="41"/>
        <v/>
      </c>
      <c r="AH367" s="133" t="str">
        <f t="shared" si="32"/>
        <v/>
      </c>
      <c r="AI367" s="133" t="str">
        <f t="shared" si="28"/>
        <v/>
      </c>
      <c r="AJ367" s="110"/>
      <c r="AK367" s="119" t="str">
        <f t="shared" si="29"/>
        <v/>
      </c>
      <c r="AL367" s="119" t="str">
        <f t="shared" si="30"/>
        <v/>
      </c>
      <c r="AM367" s="120" t="str">
        <f t="shared" si="31"/>
        <v/>
      </c>
      <c r="AN367" s="49"/>
      <c r="AO367" s="49"/>
    </row>
    <row r="368" spans="1:41" s="109" customFormat="1" ht="3" hidden="1" customHeight="1" x14ac:dyDescent="0.3">
      <c r="A368" s="49"/>
      <c r="B368" s="49"/>
      <c r="C368" s="55"/>
      <c r="D368" s="49"/>
      <c r="E368" s="49"/>
      <c r="F368" s="49"/>
      <c r="G368" s="49"/>
      <c r="H368" s="49"/>
      <c r="I368" s="49"/>
      <c r="J368" s="49"/>
      <c r="K368" s="49"/>
      <c r="L368" s="49"/>
      <c r="M368" s="49"/>
      <c r="N368" s="49"/>
      <c r="O368" s="49"/>
      <c r="P368" s="49"/>
      <c r="Q368" s="49"/>
      <c r="R368" s="49"/>
      <c r="S368" s="49"/>
      <c r="T368" s="49"/>
      <c r="U368" s="49"/>
      <c r="V368" s="49"/>
      <c r="W368" s="49"/>
      <c r="X368" s="49"/>
      <c r="Y368" s="49"/>
      <c r="AB368" s="130"/>
      <c r="AC368" s="131"/>
      <c r="AD368" s="129" t="str">
        <f t="shared" si="38"/>
        <v/>
      </c>
      <c r="AE368" s="132" t="str">
        <f t="shared" si="39"/>
        <v/>
      </c>
      <c r="AF368" s="129" t="str">
        <f t="shared" si="40"/>
        <v/>
      </c>
      <c r="AG368" s="132" t="str">
        <f t="shared" si="41"/>
        <v/>
      </c>
      <c r="AH368" s="133" t="str">
        <f t="shared" si="32"/>
        <v/>
      </c>
      <c r="AI368" s="133" t="str">
        <f t="shared" si="28"/>
        <v/>
      </c>
      <c r="AJ368" s="110"/>
      <c r="AK368" s="119" t="str">
        <f t="shared" si="29"/>
        <v/>
      </c>
      <c r="AL368" s="119" t="str">
        <f t="shared" si="30"/>
        <v/>
      </c>
      <c r="AM368" s="120" t="str">
        <f t="shared" si="31"/>
        <v/>
      </c>
      <c r="AN368" s="49"/>
      <c r="AO368" s="49"/>
    </row>
    <row r="369" spans="1:41" s="109" customFormat="1" ht="3" hidden="1" customHeight="1" x14ac:dyDescent="0.3">
      <c r="A369" s="49"/>
      <c r="B369" s="49"/>
      <c r="C369" s="55"/>
      <c r="D369" s="49"/>
      <c r="E369" s="49"/>
      <c r="F369" s="49"/>
      <c r="G369" s="49"/>
      <c r="H369" s="49"/>
      <c r="I369" s="49"/>
      <c r="J369" s="49"/>
      <c r="K369" s="49"/>
      <c r="L369" s="49"/>
      <c r="M369" s="49"/>
      <c r="N369" s="49"/>
      <c r="O369" s="49"/>
      <c r="P369" s="49"/>
      <c r="Q369" s="49"/>
      <c r="R369" s="49"/>
      <c r="S369" s="49"/>
      <c r="T369" s="49"/>
      <c r="U369" s="49"/>
      <c r="V369" s="49"/>
      <c r="W369" s="49"/>
      <c r="X369" s="49"/>
      <c r="Y369" s="49"/>
      <c r="AB369" s="130"/>
      <c r="AC369" s="131"/>
      <c r="AD369" s="129" t="str">
        <f t="shared" si="38"/>
        <v/>
      </c>
      <c r="AE369" s="132" t="str">
        <f t="shared" si="39"/>
        <v/>
      </c>
      <c r="AF369" s="129" t="str">
        <f t="shared" si="40"/>
        <v/>
      </c>
      <c r="AG369" s="132" t="str">
        <f t="shared" si="41"/>
        <v/>
      </c>
      <c r="AH369" s="133" t="str">
        <f t="shared" si="32"/>
        <v/>
      </c>
      <c r="AI369" s="133" t="str">
        <f t="shared" ref="AI369:AI432" si="42">IF(AC369="","",IF(AC369=D$62,0,IF(AC369&gt;D$62,AI368+AF369,"")))</f>
        <v/>
      </c>
      <c r="AJ369" s="110"/>
      <c r="AK369" s="119" t="str">
        <f t="shared" ref="AK369:AK432" si="43">IF(AI369="","",AJ369-D$62)</f>
        <v/>
      </c>
      <c r="AL369" s="119" t="str">
        <f t="shared" si="30"/>
        <v/>
      </c>
      <c r="AM369" s="120" t="str">
        <f t="shared" si="31"/>
        <v/>
      </c>
      <c r="AN369" s="49"/>
      <c r="AO369" s="49"/>
    </row>
    <row r="370" spans="1:41" s="109" customFormat="1" ht="3" hidden="1" customHeight="1" x14ac:dyDescent="0.3">
      <c r="A370" s="49"/>
      <c r="B370" s="49"/>
      <c r="C370" s="55"/>
      <c r="D370" s="49"/>
      <c r="E370" s="49"/>
      <c r="F370" s="49"/>
      <c r="G370" s="49"/>
      <c r="H370" s="49"/>
      <c r="I370" s="49"/>
      <c r="J370" s="49"/>
      <c r="K370" s="49"/>
      <c r="L370" s="49"/>
      <c r="M370" s="49"/>
      <c r="N370" s="49"/>
      <c r="O370" s="49"/>
      <c r="P370" s="49"/>
      <c r="Q370" s="49"/>
      <c r="R370" s="49"/>
      <c r="S370" s="49"/>
      <c r="T370" s="49"/>
      <c r="U370" s="49"/>
      <c r="V370" s="49"/>
      <c r="W370" s="49"/>
      <c r="X370" s="49"/>
      <c r="Y370" s="49"/>
      <c r="AB370" s="130"/>
      <c r="AC370" s="131"/>
      <c r="AD370" s="129" t="str">
        <f t="shared" si="38"/>
        <v/>
      </c>
      <c r="AE370" s="132" t="str">
        <f t="shared" si="39"/>
        <v/>
      </c>
      <c r="AF370" s="129" t="str">
        <f t="shared" si="40"/>
        <v/>
      </c>
      <c r="AG370" s="132" t="str">
        <f t="shared" si="41"/>
        <v/>
      </c>
      <c r="AH370" s="133" t="str">
        <f t="shared" si="32"/>
        <v/>
      </c>
      <c r="AI370" s="133" t="str">
        <f t="shared" si="42"/>
        <v/>
      </c>
      <c r="AJ370" s="110"/>
      <c r="AK370" s="119" t="str">
        <f t="shared" si="43"/>
        <v/>
      </c>
      <c r="AL370" s="119" t="str">
        <f t="shared" si="30"/>
        <v/>
      </c>
      <c r="AM370" s="120" t="str">
        <f t="shared" si="31"/>
        <v/>
      </c>
      <c r="AN370" s="49"/>
      <c r="AO370" s="49"/>
    </row>
    <row r="371" spans="1:41" s="109" customFormat="1" ht="3" hidden="1" customHeight="1" x14ac:dyDescent="0.3">
      <c r="A371" s="49"/>
      <c r="B371" s="49"/>
      <c r="C371" s="55"/>
      <c r="D371" s="49"/>
      <c r="E371" s="49"/>
      <c r="F371" s="49"/>
      <c r="G371" s="49"/>
      <c r="H371" s="49"/>
      <c r="I371" s="49"/>
      <c r="J371" s="49"/>
      <c r="K371" s="49"/>
      <c r="L371" s="49"/>
      <c r="M371" s="49"/>
      <c r="N371" s="49"/>
      <c r="O371" s="49"/>
      <c r="P371" s="49"/>
      <c r="Q371" s="49"/>
      <c r="R371" s="49"/>
      <c r="S371" s="49"/>
      <c r="T371" s="49"/>
      <c r="U371" s="49"/>
      <c r="V371" s="49"/>
      <c r="W371" s="49"/>
      <c r="X371" s="49"/>
      <c r="Y371" s="49"/>
      <c r="AB371" s="130"/>
      <c r="AC371" s="131"/>
      <c r="AD371" s="129" t="str">
        <f t="shared" si="38"/>
        <v/>
      </c>
      <c r="AE371" s="132" t="str">
        <f t="shared" si="39"/>
        <v/>
      </c>
      <c r="AF371" s="129" t="str">
        <f t="shared" si="40"/>
        <v/>
      </c>
      <c r="AG371" s="132" t="str">
        <f t="shared" si="41"/>
        <v/>
      </c>
      <c r="AH371" s="133" t="str">
        <f t="shared" si="32"/>
        <v/>
      </c>
      <c r="AI371" s="133" t="str">
        <f t="shared" si="42"/>
        <v/>
      </c>
      <c r="AJ371" s="110"/>
      <c r="AK371" s="119" t="str">
        <f t="shared" si="43"/>
        <v/>
      </c>
      <c r="AL371" s="119" t="str">
        <f t="shared" ref="AL371:AL434" si="44">IF(AK371="","",IF(AK371&gt;G$121,AK371-G$121/2,AK371/2))</f>
        <v/>
      </c>
      <c r="AM371" s="120" t="str">
        <f t="shared" ref="AM371:AM434" si="45">IF(AL371="","",0.6*G$122*(2*32.2*AL371)^0.5)</f>
        <v/>
      </c>
      <c r="AN371" s="49"/>
      <c r="AO371" s="49"/>
    </row>
    <row r="372" spans="1:41" s="109" customFormat="1" ht="3" hidden="1" customHeight="1" x14ac:dyDescent="0.3">
      <c r="A372" s="49"/>
      <c r="B372" s="49"/>
      <c r="C372" s="55"/>
      <c r="D372" s="49"/>
      <c r="E372" s="49"/>
      <c r="F372" s="49"/>
      <c r="G372" s="49"/>
      <c r="H372" s="49"/>
      <c r="I372" s="49"/>
      <c r="J372" s="49"/>
      <c r="K372" s="49"/>
      <c r="L372" s="49"/>
      <c r="M372" s="49"/>
      <c r="N372" s="49"/>
      <c r="O372" s="49"/>
      <c r="P372" s="49"/>
      <c r="Q372" s="49"/>
      <c r="R372" s="49"/>
      <c r="S372" s="49"/>
      <c r="T372" s="49"/>
      <c r="U372" s="49"/>
      <c r="V372" s="49"/>
      <c r="W372" s="49"/>
      <c r="X372" s="53"/>
      <c r="Y372" s="53"/>
      <c r="AB372" s="130"/>
      <c r="AC372" s="131"/>
      <c r="AD372" s="129" t="str">
        <f t="shared" si="38"/>
        <v/>
      </c>
      <c r="AE372" s="132" t="str">
        <f t="shared" si="39"/>
        <v/>
      </c>
      <c r="AF372" s="129" t="str">
        <f t="shared" si="40"/>
        <v/>
      </c>
      <c r="AG372" s="132" t="str">
        <f t="shared" si="41"/>
        <v/>
      </c>
      <c r="AH372" s="133" t="str">
        <f t="shared" si="32"/>
        <v/>
      </c>
      <c r="AI372" s="133" t="str">
        <f t="shared" si="42"/>
        <v/>
      </c>
      <c r="AJ372" s="110"/>
      <c r="AK372" s="119" t="str">
        <f t="shared" si="43"/>
        <v/>
      </c>
      <c r="AL372" s="119" t="str">
        <f t="shared" si="44"/>
        <v/>
      </c>
      <c r="AM372" s="120" t="str">
        <f t="shared" si="45"/>
        <v/>
      </c>
      <c r="AN372" s="49"/>
      <c r="AO372" s="49"/>
    </row>
    <row r="373" spans="1:41" s="109" customFormat="1" ht="3" hidden="1" customHeight="1" x14ac:dyDescent="0.3">
      <c r="A373" s="49"/>
      <c r="B373" s="49"/>
      <c r="C373" s="55"/>
      <c r="D373" s="49"/>
      <c r="E373" s="49"/>
      <c r="F373" s="49"/>
      <c r="G373" s="49"/>
      <c r="H373" s="49"/>
      <c r="I373" s="49"/>
      <c r="J373" s="49"/>
      <c r="K373" s="49"/>
      <c r="L373" s="49"/>
      <c r="M373" s="49"/>
      <c r="N373" s="49"/>
      <c r="O373" s="49"/>
      <c r="P373" s="49"/>
      <c r="Q373" s="49"/>
      <c r="R373" s="49"/>
      <c r="S373" s="49"/>
      <c r="T373" s="49"/>
      <c r="U373" s="49"/>
      <c r="V373" s="49"/>
      <c r="W373" s="49"/>
      <c r="X373" s="49"/>
      <c r="Y373" s="49"/>
      <c r="AB373" s="130"/>
      <c r="AC373" s="131"/>
      <c r="AD373" s="129" t="str">
        <f t="shared" si="38"/>
        <v/>
      </c>
      <c r="AE373" s="132" t="str">
        <f t="shared" si="39"/>
        <v/>
      </c>
      <c r="AF373" s="129" t="str">
        <f t="shared" si="40"/>
        <v/>
      </c>
      <c r="AG373" s="132" t="str">
        <f t="shared" si="41"/>
        <v/>
      </c>
      <c r="AH373" s="133" t="str">
        <f t="shared" ref="AH373:AH436" si="46">IF(AC373="","",AH372+AF373)</f>
        <v/>
      </c>
      <c r="AI373" s="133" t="str">
        <f t="shared" si="42"/>
        <v/>
      </c>
      <c r="AJ373" s="110"/>
      <c r="AK373" s="119" t="str">
        <f t="shared" si="43"/>
        <v/>
      </c>
      <c r="AL373" s="119" t="str">
        <f t="shared" si="44"/>
        <v/>
      </c>
      <c r="AM373" s="120" t="str">
        <f t="shared" si="45"/>
        <v/>
      </c>
      <c r="AN373" s="49"/>
      <c r="AO373" s="49"/>
    </row>
    <row r="374" spans="1:41" s="109" customFormat="1" ht="3" hidden="1" customHeight="1" x14ac:dyDescent="0.3">
      <c r="A374" s="49"/>
      <c r="B374" s="49"/>
      <c r="C374" s="55"/>
      <c r="D374" s="49"/>
      <c r="E374" s="49"/>
      <c r="F374" s="49"/>
      <c r="G374" s="49"/>
      <c r="H374" s="49"/>
      <c r="I374" s="49"/>
      <c r="J374" s="49"/>
      <c r="K374" s="49"/>
      <c r="L374" s="49"/>
      <c r="M374" s="49"/>
      <c r="N374" s="49"/>
      <c r="O374" s="49"/>
      <c r="P374" s="49"/>
      <c r="Q374" s="49"/>
      <c r="R374" s="49"/>
      <c r="S374" s="49"/>
      <c r="T374" s="49"/>
      <c r="U374" s="49"/>
      <c r="V374" s="49"/>
      <c r="W374" s="49"/>
      <c r="X374" s="49"/>
      <c r="Y374" s="49"/>
      <c r="AB374" s="130"/>
      <c r="AC374" s="131"/>
      <c r="AD374" s="129" t="str">
        <f t="shared" si="38"/>
        <v/>
      </c>
      <c r="AE374" s="132" t="str">
        <f t="shared" si="39"/>
        <v/>
      </c>
      <c r="AF374" s="129" t="str">
        <f t="shared" si="40"/>
        <v/>
      </c>
      <c r="AG374" s="132" t="str">
        <f t="shared" si="41"/>
        <v/>
      </c>
      <c r="AH374" s="133" t="str">
        <f t="shared" si="46"/>
        <v/>
      </c>
      <c r="AI374" s="133" t="str">
        <f t="shared" si="42"/>
        <v/>
      </c>
      <c r="AJ374" s="110"/>
      <c r="AK374" s="119" t="str">
        <f t="shared" si="43"/>
        <v/>
      </c>
      <c r="AL374" s="119" t="str">
        <f t="shared" si="44"/>
        <v/>
      </c>
      <c r="AM374" s="120" t="str">
        <f t="shared" si="45"/>
        <v/>
      </c>
      <c r="AN374" s="49"/>
      <c r="AO374" s="49"/>
    </row>
    <row r="375" spans="1:41" s="109" customFormat="1" ht="3" hidden="1" customHeight="1" x14ac:dyDescent="0.3">
      <c r="A375" s="49"/>
      <c r="B375" s="49"/>
      <c r="C375" s="55"/>
      <c r="D375" s="49"/>
      <c r="E375" s="49"/>
      <c r="F375" s="49"/>
      <c r="G375" s="49"/>
      <c r="H375" s="49"/>
      <c r="I375" s="49"/>
      <c r="J375" s="49"/>
      <c r="K375" s="49"/>
      <c r="L375" s="49"/>
      <c r="M375" s="49"/>
      <c r="N375" s="49"/>
      <c r="O375" s="49"/>
      <c r="P375" s="49"/>
      <c r="Q375" s="49"/>
      <c r="R375" s="49"/>
      <c r="S375" s="49"/>
      <c r="T375" s="49"/>
      <c r="U375" s="49"/>
      <c r="V375" s="49"/>
      <c r="W375" s="49"/>
      <c r="X375" s="49"/>
      <c r="Y375" s="49"/>
      <c r="AB375" s="130"/>
      <c r="AC375" s="131"/>
      <c r="AD375" s="129" t="str">
        <f t="shared" si="38"/>
        <v/>
      </c>
      <c r="AE375" s="132" t="str">
        <f t="shared" si="39"/>
        <v/>
      </c>
      <c r="AF375" s="129" t="str">
        <f t="shared" si="40"/>
        <v/>
      </c>
      <c r="AG375" s="132" t="str">
        <f t="shared" si="41"/>
        <v/>
      </c>
      <c r="AH375" s="133" t="str">
        <f t="shared" si="46"/>
        <v/>
      </c>
      <c r="AI375" s="133" t="str">
        <f t="shared" si="42"/>
        <v/>
      </c>
      <c r="AJ375" s="110"/>
      <c r="AK375" s="119" t="str">
        <f t="shared" si="43"/>
        <v/>
      </c>
      <c r="AL375" s="119" t="str">
        <f t="shared" si="44"/>
        <v/>
      </c>
      <c r="AM375" s="120" t="str">
        <f t="shared" si="45"/>
        <v/>
      </c>
      <c r="AN375" s="49"/>
      <c r="AO375" s="49"/>
    </row>
    <row r="376" spans="1:41" s="109" customFormat="1" ht="3" hidden="1" customHeight="1" x14ac:dyDescent="0.3">
      <c r="A376" s="49"/>
      <c r="B376" s="49"/>
      <c r="C376" s="55"/>
      <c r="D376" s="49"/>
      <c r="E376" s="49"/>
      <c r="F376" s="49"/>
      <c r="G376" s="49"/>
      <c r="H376" s="49"/>
      <c r="I376" s="49"/>
      <c r="J376" s="49"/>
      <c r="K376" s="49"/>
      <c r="L376" s="49"/>
      <c r="M376" s="49"/>
      <c r="N376" s="49"/>
      <c r="O376" s="49"/>
      <c r="P376" s="49"/>
      <c r="Q376" s="49"/>
      <c r="R376" s="49"/>
      <c r="S376" s="49"/>
      <c r="T376" s="49"/>
      <c r="U376" s="49"/>
      <c r="V376" s="49"/>
      <c r="W376" s="49"/>
      <c r="X376" s="49"/>
      <c r="Y376" s="49"/>
      <c r="AB376" s="130"/>
      <c r="AC376" s="131"/>
      <c r="AD376" s="129" t="str">
        <f t="shared" si="38"/>
        <v/>
      </c>
      <c r="AE376" s="132" t="str">
        <f t="shared" si="39"/>
        <v/>
      </c>
      <c r="AF376" s="129" t="str">
        <f t="shared" si="40"/>
        <v/>
      </c>
      <c r="AG376" s="132" t="str">
        <f t="shared" si="41"/>
        <v/>
      </c>
      <c r="AH376" s="133" t="str">
        <f t="shared" si="46"/>
        <v/>
      </c>
      <c r="AI376" s="133" t="str">
        <f t="shared" si="42"/>
        <v/>
      </c>
      <c r="AJ376" s="110"/>
      <c r="AK376" s="119" t="str">
        <f t="shared" si="43"/>
        <v/>
      </c>
      <c r="AL376" s="119" t="str">
        <f t="shared" si="44"/>
        <v/>
      </c>
      <c r="AM376" s="120" t="str">
        <f t="shared" si="45"/>
        <v/>
      </c>
      <c r="AN376" s="49"/>
      <c r="AO376" s="49"/>
    </row>
    <row r="377" spans="1:41" s="109" customFormat="1" ht="3" hidden="1" customHeight="1" x14ac:dyDescent="0.3">
      <c r="A377" s="49"/>
      <c r="B377" s="49"/>
      <c r="C377" s="55"/>
      <c r="D377" s="49"/>
      <c r="E377" s="49"/>
      <c r="F377" s="49"/>
      <c r="G377" s="49"/>
      <c r="H377" s="49"/>
      <c r="I377" s="49"/>
      <c r="J377" s="49"/>
      <c r="K377" s="49"/>
      <c r="L377" s="49"/>
      <c r="M377" s="49"/>
      <c r="N377" s="49"/>
      <c r="O377" s="49"/>
      <c r="P377" s="49"/>
      <c r="Q377" s="49"/>
      <c r="R377" s="49"/>
      <c r="S377" s="49"/>
      <c r="T377" s="49"/>
      <c r="U377" s="49"/>
      <c r="V377" s="49"/>
      <c r="W377" s="49"/>
      <c r="X377" s="49"/>
      <c r="Y377" s="49"/>
      <c r="AB377" s="130"/>
      <c r="AC377" s="131"/>
      <c r="AD377" s="129" t="str">
        <f t="shared" si="38"/>
        <v/>
      </c>
      <c r="AE377" s="132" t="str">
        <f t="shared" si="39"/>
        <v/>
      </c>
      <c r="AF377" s="129" t="str">
        <f t="shared" si="40"/>
        <v/>
      </c>
      <c r="AG377" s="132" t="str">
        <f t="shared" si="41"/>
        <v/>
      </c>
      <c r="AH377" s="133" t="str">
        <f t="shared" si="46"/>
        <v/>
      </c>
      <c r="AI377" s="133" t="str">
        <f t="shared" si="42"/>
        <v/>
      </c>
      <c r="AJ377" s="110"/>
      <c r="AK377" s="119" t="str">
        <f t="shared" si="43"/>
        <v/>
      </c>
      <c r="AL377" s="119" t="str">
        <f t="shared" si="44"/>
        <v/>
      </c>
      <c r="AM377" s="120" t="str">
        <f t="shared" si="45"/>
        <v/>
      </c>
      <c r="AN377" s="49"/>
      <c r="AO377" s="49"/>
    </row>
    <row r="378" spans="1:41" s="109" customFormat="1" ht="3" hidden="1" customHeight="1" x14ac:dyDescent="0.3">
      <c r="A378" s="49"/>
      <c r="B378" s="49"/>
      <c r="C378" s="55"/>
      <c r="D378" s="49"/>
      <c r="E378" s="49"/>
      <c r="F378" s="49"/>
      <c r="G378" s="49"/>
      <c r="H378" s="49"/>
      <c r="I378" s="49"/>
      <c r="J378" s="49"/>
      <c r="K378" s="49"/>
      <c r="L378" s="49"/>
      <c r="M378" s="49"/>
      <c r="N378" s="49"/>
      <c r="O378" s="49"/>
      <c r="P378" s="49"/>
      <c r="Q378" s="49"/>
      <c r="R378" s="49"/>
      <c r="S378" s="49"/>
      <c r="T378" s="49"/>
      <c r="U378" s="49"/>
      <c r="V378" s="49"/>
      <c r="W378" s="49"/>
      <c r="X378" s="49"/>
      <c r="Y378" s="49"/>
      <c r="AB378" s="130"/>
      <c r="AC378" s="131"/>
      <c r="AD378" s="129" t="str">
        <f t="shared" si="38"/>
        <v/>
      </c>
      <c r="AE378" s="132" t="str">
        <f t="shared" si="39"/>
        <v/>
      </c>
      <c r="AF378" s="129" t="str">
        <f t="shared" si="40"/>
        <v/>
      </c>
      <c r="AG378" s="132" t="str">
        <f t="shared" si="41"/>
        <v/>
      </c>
      <c r="AH378" s="133" t="str">
        <f t="shared" si="46"/>
        <v/>
      </c>
      <c r="AI378" s="133" t="str">
        <f t="shared" si="42"/>
        <v/>
      </c>
      <c r="AJ378" s="110"/>
      <c r="AK378" s="119" t="str">
        <f t="shared" si="43"/>
        <v/>
      </c>
      <c r="AL378" s="119" t="str">
        <f t="shared" si="44"/>
        <v/>
      </c>
      <c r="AM378" s="120" t="str">
        <f t="shared" si="45"/>
        <v/>
      </c>
      <c r="AN378" s="49"/>
      <c r="AO378" s="49"/>
    </row>
    <row r="379" spans="1:41" s="109" customFormat="1" ht="3" hidden="1" customHeight="1" x14ac:dyDescent="0.3">
      <c r="A379" s="49"/>
      <c r="B379" s="49"/>
      <c r="C379" s="55"/>
      <c r="D379" s="49"/>
      <c r="E379" s="49"/>
      <c r="F379" s="49"/>
      <c r="G379" s="49"/>
      <c r="H379" s="49"/>
      <c r="I379" s="49"/>
      <c r="J379" s="49"/>
      <c r="K379" s="49"/>
      <c r="L379" s="49"/>
      <c r="M379" s="49"/>
      <c r="N379" s="49"/>
      <c r="O379" s="49"/>
      <c r="P379" s="49"/>
      <c r="Q379" s="49"/>
      <c r="R379" s="49"/>
      <c r="S379" s="49"/>
      <c r="T379" s="49"/>
      <c r="U379" s="49"/>
      <c r="V379" s="49"/>
      <c r="W379" s="49"/>
      <c r="X379" s="49"/>
      <c r="Y379" s="49"/>
      <c r="AB379" s="130"/>
      <c r="AC379" s="131"/>
      <c r="AD379" s="129" t="str">
        <f t="shared" si="38"/>
        <v/>
      </c>
      <c r="AE379" s="132" t="str">
        <f t="shared" si="39"/>
        <v/>
      </c>
      <c r="AF379" s="129" t="str">
        <f t="shared" si="40"/>
        <v/>
      </c>
      <c r="AG379" s="132" t="str">
        <f t="shared" si="41"/>
        <v/>
      </c>
      <c r="AH379" s="133" t="str">
        <f t="shared" si="46"/>
        <v/>
      </c>
      <c r="AI379" s="133" t="str">
        <f t="shared" si="42"/>
        <v/>
      </c>
      <c r="AJ379" s="110"/>
      <c r="AK379" s="119" t="str">
        <f t="shared" si="43"/>
        <v/>
      </c>
      <c r="AL379" s="119" t="str">
        <f t="shared" si="44"/>
        <v/>
      </c>
      <c r="AM379" s="120" t="str">
        <f t="shared" si="45"/>
        <v/>
      </c>
      <c r="AN379" s="49"/>
      <c r="AO379" s="49"/>
    </row>
    <row r="380" spans="1:41" s="109" customFormat="1" ht="3" hidden="1" customHeight="1" x14ac:dyDescent="0.3">
      <c r="A380" s="49"/>
      <c r="B380" s="49"/>
      <c r="C380" s="55"/>
      <c r="D380" s="49"/>
      <c r="E380" s="49"/>
      <c r="F380" s="49"/>
      <c r="G380" s="49"/>
      <c r="H380" s="49"/>
      <c r="I380" s="49"/>
      <c r="J380" s="49"/>
      <c r="K380" s="49"/>
      <c r="L380" s="49"/>
      <c r="M380" s="49"/>
      <c r="N380" s="49"/>
      <c r="O380" s="49"/>
      <c r="P380" s="49"/>
      <c r="Q380" s="49"/>
      <c r="R380" s="49"/>
      <c r="S380" s="49"/>
      <c r="T380" s="49"/>
      <c r="U380" s="49"/>
      <c r="V380" s="49"/>
      <c r="W380" s="49"/>
      <c r="X380" s="49"/>
      <c r="Y380" s="49"/>
      <c r="AB380" s="130"/>
      <c r="AC380" s="131"/>
      <c r="AD380" s="129" t="str">
        <f t="shared" si="38"/>
        <v/>
      </c>
      <c r="AE380" s="132" t="str">
        <f t="shared" si="39"/>
        <v/>
      </c>
      <c r="AF380" s="129" t="str">
        <f t="shared" si="40"/>
        <v/>
      </c>
      <c r="AG380" s="132" t="str">
        <f t="shared" si="41"/>
        <v/>
      </c>
      <c r="AH380" s="133" t="str">
        <f t="shared" si="46"/>
        <v/>
      </c>
      <c r="AI380" s="133" t="str">
        <f t="shared" si="42"/>
        <v/>
      </c>
      <c r="AJ380" s="110"/>
      <c r="AK380" s="119" t="str">
        <f t="shared" si="43"/>
        <v/>
      </c>
      <c r="AL380" s="119" t="str">
        <f t="shared" si="44"/>
        <v/>
      </c>
      <c r="AM380" s="120" t="str">
        <f t="shared" si="45"/>
        <v/>
      </c>
      <c r="AN380" s="49"/>
      <c r="AO380" s="49"/>
    </row>
    <row r="381" spans="1:41" s="109" customFormat="1" ht="3" hidden="1" customHeight="1" x14ac:dyDescent="0.3">
      <c r="A381" s="49"/>
      <c r="B381" s="49"/>
      <c r="C381" s="55"/>
      <c r="D381" s="49"/>
      <c r="E381" s="49"/>
      <c r="F381" s="49"/>
      <c r="G381" s="49"/>
      <c r="H381" s="49"/>
      <c r="I381" s="49"/>
      <c r="J381" s="49"/>
      <c r="K381" s="49"/>
      <c r="L381" s="49"/>
      <c r="M381" s="49"/>
      <c r="N381" s="49"/>
      <c r="O381" s="49"/>
      <c r="P381" s="49"/>
      <c r="Q381" s="49"/>
      <c r="R381" s="49"/>
      <c r="S381" s="49"/>
      <c r="T381" s="49"/>
      <c r="U381" s="49"/>
      <c r="V381" s="49"/>
      <c r="W381" s="49"/>
      <c r="X381" s="49"/>
      <c r="Y381" s="49"/>
      <c r="AB381" s="130"/>
      <c r="AC381" s="131"/>
      <c r="AD381" s="129" t="str">
        <f t="shared" si="38"/>
        <v/>
      </c>
      <c r="AE381" s="132" t="str">
        <f t="shared" si="39"/>
        <v/>
      </c>
      <c r="AF381" s="129" t="str">
        <f t="shared" si="40"/>
        <v/>
      </c>
      <c r="AG381" s="132" t="str">
        <f t="shared" si="41"/>
        <v/>
      </c>
      <c r="AH381" s="133" t="str">
        <f t="shared" si="46"/>
        <v/>
      </c>
      <c r="AI381" s="133" t="str">
        <f t="shared" si="42"/>
        <v/>
      </c>
      <c r="AJ381" s="110"/>
      <c r="AK381" s="119" t="str">
        <f t="shared" si="43"/>
        <v/>
      </c>
      <c r="AL381" s="119" t="str">
        <f t="shared" si="44"/>
        <v/>
      </c>
      <c r="AM381" s="120" t="str">
        <f t="shared" si="45"/>
        <v/>
      </c>
      <c r="AN381" s="49"/>
      <c r="AO381" s="49"/>
    </row>
    <row r="382" spans="1:41" s="109" customFormat="1" ht="3" hidden="1" customHeight="1" x14ac:dyDescent="0.3">
      <c r="A382" s="49"/>
      <c r="B382" s="49"/>
      <c r="C382" s="55"/>
      <c r="D382" s="49"/>
      <c r="E382" s="49"/>
      <c r="F382" s="49"/>
      <c r="G382" s="49"/>
      <c r="H382" s="49"/>
      <c r="I382" s="49"/>
      <c r="J382" s="49"/>
      <c r="K382" s="49"/>
      <c r="L382" s="49"/>
      <c r="M382" s="49"/>
      <c r="N382" s="49"/>
      <c r="O382" s="49"/>
      <c r="P382" s="49"/>
      <c r="Q382" s="49"/>
      <c r="R382" s="49"/>
      <c r="S382" s="49"/>
      <c r="T382" s="49"/>
      <c r="U382" s="49"/>
      <c r="V382" s="49"/>
      <c r="W382" s="49"/>
      <c r="X382" s="49"/>
      <c r="Y382" s="49"/>
      <c r="AB382" s="130"/>
      <c r="AC382" s="131"/>
      <c r="AD382" s="129" t="str">
        <f t="shared" si="38"/>
        <v/>
      </c>
      <c r="AE382" s="132" t="str">
        <f t="shared" si="39"/>
        <v/>
      </c>
      <c r="AF382" s="129" t="str">
        <f t="shared" si="40"/>
        <v/>
      </c>
      <c r="AG382" s="132" t="str">
        <f t="shared" si="41"/>
        <v/>
      </c>
      <c r="AH382" s="133" t="str">
        <f t="shared" si="46"/>
        <v/>
      </c>
      <c r="AI382" s="133" t="str">
        <f t="shared" si="42"/>
        <v/>
      </c>
      <c r="AJ382" s="110"/>
      <c r="AK382" s="119" t="str">
        <f t="shared" si="43"/>
        <v/>
      </c>
      <c r="AL382" s="119" t="str">
        <f t="shared" si="44"/>
        <v/>
      </c>
      <c r="AM382" s="120" t="str">
        <f t="shared" si="45"/>
        <v/>
      </c>
      <c r="AN382" s="49"/>
      <c r="AO382" s="49"/>
    </row>
    <row r="383" spans="1:41" s="109" customFormat="1" ht="3" hidden="1" customHeight="1" x14ac:dyDescent="0.3">
      <c r="A383" s="49"/>
      <c r="B383" s="49"/>
      <c r="C383" s="55"/>
      <c r="D383" s="49"/>
      <c r="E383" s="49"/>
      <c r="F383" s="49"/>
      <c r="G383" s="49"/>
      <c r="H383" s="49"/>
      <c r="I383" s="49"/>
      <c r="J383" s="49"/>
      <c r="K383" s="49"/>
      <c r="L383" s="49"/>
      <c r="M383" s="49"/>
      <c r="N383" s="49"/>
      <c r="O383" s="49"/>
      <c r="P383" s="49"/>
      <c r="Q383" s="49"/>
      <c r="R383" s="49"/>
      <c r="S383" s="49"/>
      <c r="T383" s="49"/>
      <c r="U383" s="49"/>
      <c r="V383" s="49"/>
      <c r="W383" s="49"/>
      <c r="X383" s="49"/>
      <c r="Y383" s="49"/>
      <c r="AB383" s="130"/>
      <c r="AC383" s="131"/>
      <c r="AD383" s="129" t="str">
        <f t="shared" si="38"/>
        <v/>
      </c>
      <c r="AE383" s="132" t="str">
        <f t="shared" si="39"/>
        <v/>
      </c>
      <c r="AF383" s="129" t="str">
        <f t="shared" si="40"/>
        <v/>
      </c>
      <c r="AG383" s="132" t="str">
        <f t="shared" si="41"/>
        <v/>
      </c>
      <c r="AH383" s="133" t="str">
        <f t="shared" si="46"/>
        <v/>
      </c>
      <c r="AI383" s="133" t="str">
        <f t="shared" si="42"/>
        <v/>
      </c>
      <c r="AJ383" s="110"/>
      <c r="AK383" s="119" t="str">
        <f t="shared" si="43"/>
        <v/>
      </c>
      <c r="AL383" s="119" t="str">
        <f t="shared" si="44"/>
        <v/>
      </c>
      <c r="AM383" s="120" t="str">
        <f t="shared" si="45"/>
        <v/>
      </c>
      <c r="AN383" s="49"/>
      <c r="AO383" s="49"/>
    </row>
    <row r="384" spans="1:41" s="109" customFormat="1" ht="3" hidden="1" customHeight="1" x14ac:dyDescent="0.3">
      <c r="A384" s="49"/>
      <c r="B384" s="49"/>
      <c r="C384" s="55"/>
      <c r="D384" s="49"/>
      <c r="E384" s="49"/>
      <c r="F384" s="49"/>
      <c r="G384" s="49"/>
      <c r="H384" s="49"/>
      <c r="I384" s="49"/>
      <c r="J384" s="49"/>
      <c r="K384" s="49"/>
      <c r="L384" s="49"/>
      <c r="M384" s="49"/>
      <c r="N384" s="49"/>
      <c r="O384" s="49"/>
      <c r="P384" s="49"/>
      <c r="Q384" s="49"/>
      <c r="R384" s="49"/>
      <c r="S384" s="49"/>
      <c r="T384" s="49"/>
      <c r="U384" s="49"/>
      <c r="V384" s="49"/>
      <c r="W384" s="49"/>
      <c r="X384" s="49"/>
      <c r="Y384" s="49"/>
      <c r="AB384" s="130"/>
      <c r="AC384" s="131"/>
      <c r="AD384" s="129" t="str">
        <f t="shared" ref="AD384:AD415" si="47">IF(AC384="","",AD$351+(2*(AC384-AC$351)*AA$356))</f>
        <v/>
      </c>
      <c r="AE384" s="132" t="str">
        <f t="shared" si="39"/>
        <v/>
      </c>
      <c r="AF384" s="129" t="str">
        <f t="shared" si="40"/>
        <v/>
      </c>
      <c r="AG384" s="132" t="str">
        <f t="shared" si="41"/>
        <v/>
      </c>
      <c r="AH384" s="133" t="str">
        <f t="shared" si="46"/>
        <v/>
      </c>
      <c r="AI384" s="133" t="str">
        <f t="shared" si="42"/>
        <v/>
      </c>
      <c r="AJ384" s="110"/>
      <c r="AK384" s="119" t="str">
        <f t="shared" si="43"/>
        <v/>
      </c>
      <c r="AL384" s="119" t="str">
        <f t="shared" si="44"/>
        <v/>
      </c>
      <c r="AM384" s="120" t="str">
        <f t="shared" si="45"/>
        <v/>
      </c>
      <c r="AN384" s="49"/>
      <c r="AO384" s="49"/>
    </row>
    <row r="385" spans="1:41" s="109" customFormat="1" ht="3" hidden="1" customHeight="1" x14ac:dyDescent="0.3">
      <c r="A385" s="49"/>
      <c r="B385" s="49"/>
      <c r="C385" s="55"/>
      <c r="D385" s="49"/>
      <c r="E385" s="49"/>
      <c r="F385" s="49"/>
      <c r="G385" s="49"/>
      <c r="H385" s="49"/>
      <c r="I385" s="49"/>
      <c r="J385" s="49"/>
      <c r="K385" s="49"/>
      <c r="L385" s="49"/>
      <c r="M385" s="49"/>
      <c r="N385" s="49"/>
      <c r="O385" s="49"/>
      <c r="P385" s="49"/>
      <c r="Q385" s="49"/>
      <c r="R385" s="49"/>
      <c r="S385" s="49"/>
      <c r="T385" s="49"/>
      <c r="U385" s="49"/>
      <c r="V385" s="49"/>
      <c r="W385" s="49"/>
      <c r="X385" s="49"/>
      <c r="Y385" s="49"/>
      <c r="AB385" s="130"/>
      <c r="AC385" s="131"/>
      <c r="AD385" s="129" t="str">
        <f t="shared" si="47"/>
        <v/>
      </c>
      <c r="AE385" s="132" t="str">
        <f t="shared" si="39"/>
        <v/>
      </c>
      <c r="AF385" s="129" t="str">
        <f t="shared" si="40"/>
        <v/>
      </c>
      <c r="AG385" s="132" t="str">
        <f t="shared" si="41"/>
        <v/>
      </c>
      <c r="AH385" s="133" t="str">
        <f t="shared" si="46"/>
        <v/>
      </c>
      <c r="AI385" s="133" t="str">
        <f t="shared" si="42"/>
        <v/>
      </c>
      <c r="AJ385" s="110"/>
      <c r="AK385" s="119" t="str">
        <f t="shared" si="43"/>
        <v/>
      </c>
      <c r="AL385" s="119" t="str">
        <f t="shared" si="44"/>
        <v/>
      </c>
      <c r="AM385" s="120" t="str">
        <f t="shared" si="45"/>
        <v/>
      </c>
      <c r="AN385" s="49"/>
      <c r="AO385" s="49"/>
    </row>
    <row r="386" spans="1:41" s="109" customFormat="1" ht="3" hidden="1" customHeight="1" x14ac:dyDescent="0.3">
      <c r="A386" s="49"/>
      <c r="B386" s="49"/>
      <c r="C386" s="55"/>
      <c r="D386" s="49"/>
      <c r="E386" s="49"/>
      <c r="F386" s="49"/>
      <c r="G386" s="49"/>
      <c r="H386" s="49"/>
      <c r="I386" s="49"/>
      <c r="J386" s="49"/>
      <c r="K386" s="49"/>
      <c r="L386" s="49"/>
      <c r="M386" s="49"/>
      <c r="N386" s="49"/>
      <c r="O386" s="49"/>
      <c r="P386" s="49"/>
      <c r="Q386" s="49"/>
      <c r="R386" s="49"/>
      <c r="S386" s="49"/>
      <c r="T386" s="49"/>
      <c r="U386" s="49"/>
      <c r="V386" s="49"/>
      <c r="W386" s="49"/>
      <c r="X386" s="49"/>
      <c r="Y386" s="49"/>
      <c r="AB386" s="130"/>
      <c r="AC386" s="131"/>
      <c r="AD386" s="129" t="str">
        <f t="shared" si="47"/>
        <v/>
      </c>
      <c r="AE386" s="132" t="str">
        <f t="shared" si="39"/>
        <v/>
      </c>
      <c r="AF386" s="129" t="str">
        <f t="shared" si="40"/>
        <v/>
      </c>
      <c r="AG386" s="132" t="str">
        <f t="shared" si="41"/>
        <v/>
      </c>
      <c r="AH386" s="133" t="str">
        <f t="shared" si="46"/>
        <v/>
      </c>
      <c r="AI386" s="133" t="str">
        <f t="shared" si="42"/>
        <v/>
      </c>
      <c r="AJ386" s="110"/>
      <c r="AK386" s="119" t="str">
        <f t="shared" si="43"/>
        <v/>
      </c>
      <c r="AL386" s="119" t="str">
        <f t="shared" si="44"/>
        <v/>
      </c>
      <c r="AM386" s="120" t="str">
        <f t="shared" si="45"/>
        <v/>
      </c>
      <c r="AN386" s="49"/>
      <c r="AO386" s="49"/>
    </row>
    <row r="387" spans="1:41" s="109" customFormat="1" ht="3" hidden="1" customHeight="1" x14ac:dyDescent="0.3">
      <c r="A387" s="49"/>
      <c r="B387" s="49"/>
      <c r="C387" s="55"/>
      <c r="D387" s="49"/>
      <c r="E387" s="49"/>
      <c r="F387" s="49"/>
      <c r="G387" s="49"/>
      <c r="H387" s="49"/>
      <c r="I387" s="49"/>
      <c r="J387" s="49"/>
      <c r="K387" s="49"/>
      <c r="L387" s="49"/>
      <c r="M387" s="49"/>
      <c r="N387" s="49"/>
      <c r="O387" s="49"/>
      <c r="P387" s="49"/>
      <c r="Q387" s="49"/>
      <c r="R387" s="49"/>
      <c r="S387" s="49"/>
      <c r="T387" s="49"/>
      <c r="U387" s="49"/>
      <c r="V387" s="49"/>
      <c r="W387" s="49"/>
      <c r="X387" s="49"/>
      <c r="Y387" s="49"/>
      <c r="AB387" s="130"/>
      <c r="AC387" s="131"/>
      <c r="AD387" s="129" t="str">
        <f t="shared" si="47"/>
        <v/>
      </c>
      <c r="AE387" s="132" t="str">
        <f t="shared" si="39"/>
        <v/>
      </c>
      <c r="AF387" s="129" t="str">
        <f t="shared" si="40"/>
        <v/>
      </c>
      <c r="AG387" s="132" t="str">
        <f t="shared" si="41"/>
        <v/>
      </c>
      <c r="AH387" s="133" t="str">
        <f t="shared" si="46"/>
        <v/>
      </c>
      <c r="AI387" s="133" t="str">
        <f t="shared" si="42"/>
        <v/>
      </c>
      <c r="AJ387" s="110"/>
      <c r="AK387" s="119" t="str">
        <f t="shared" si="43"/>
        <v/>
      </c>
      <c r="AL387" s="119" t="str">
        <f t="shared" si="44"/>
        <v/>
      </c>
      <c r="AM387" s="120" t="str">
        <f t="shared" si="45"/>
        <v/>
      </c>
      <c r="AN387" s="49"/>
      <c r="AO387" s="49"/>
    </row>
    <row r="388" spans="1:41" s="109" customFormat="1" ht="3" hidden="1" customHeight="1" x14ac:dyDescent="0.3">
      <c r="A388" s="49"/>
      <c r="B388" s="49"/>
      <c r="C388" s="55"/>
      <c r="D388" s="49"/>
      <c r="E388" s="49"/>
      <c r="F388" s="49"/>
      <c r="G388" s="49"/>
      <c r="H388" s="49"/>
      <c r="I388" s="49"/>
      <c r="J388" s="49"/>
      <c r="K388" s="49"/>
      <c r="L388" s="49"/>
      <c r="M388" s="49"/>
      <c r="N388" s="49"/>
      <c r="O388" s="49"/>
      <c r="P388" s="49"/>
      <c r="Q388" s="49"/>
      <c r="R388" s="49"/>
      <c r="S388" s="49"/>
      <c r="T388" s="49"/>
      <c r="U388" s="49"/>
      <c r="V388" s="49"/>
      <c r="W388" s="49"/>
      <c r="X388" s="49"/>
      <c r="Y388" s="49"/>
      <c r="AB388" s="130"/>
      <c r="AC388" s="131"/>
      <c r="AD388" s="129" t="str">
        <f t="shared" si="47"/>
        <v/>
      </c>
      <c r="AE388" s="132" t="str">
        <f t="shared" si="39"/>
        <v/>
      </c>
      <c r="AF388" s="129" t="str">
        <f t="shared" si="40"/>
        <v/>
      </c>
      <c r="AG388" s="132" t="str">
        <f t="shared" si="41"/>
        <v/>
      </c>
      <c r="AH388" s="133" t="str">
        <f t="shared" si="46"/>
        <v/>
      </c>
      <c r="AI388" s="133" t="str">
        <f t="shared" si="42"/>
        <v/>
      </c>
      <c r="AJ388" s="110"/>
      <c r="AK388" s="119" t="str">
        <f t="shared" si="43"/>
        <v/>
      </c>
      <c r="AL388" s="119" t="str">
        <f t="shared" si="44"/>
        <v/>
      </c>
      <c r="AM388" s="120" t="str">
        <f t="shared" si="45"/>
        <v/>
      </c>
      <c r="AN388" s="49"/>
      <c r="AO388" s="49"/>
    </row>
    <row r="389" spans="1:41" s="109" customFormat="1" ht="3" hidden="1" customHeight="1" x14ac:dyDescent="0.3">
      <c r="A389" s="49"/>
      <c r="B389" s="49"/>
      <c r="C389" s="55"/>
      <c r="D389" s="49"/>
      <c r="E389" s="49"/>
      <c r="F389" s="49"/>
      <c r="G389" s="49"/>
      <c r="H389" s="49"/>
      <c r="I389" s="49"/>
      <c r="J389" s="49"/>
      <c r="K389" s="49"/>
      <c r="L389" s="49"/>
      <c r="M389" s="49"/>
      <c r="N389" s="49"/>
      <c r="O389" s="49"/>
      <c r="P389" s="49"/>
      <c r="Q389" s="49"/>
      <c r="R389" s="49"/>
      <c r="S389" s="49"/>
      <c r="T389" s="49"/>
      <c r="U389" s="49"/>
      <c r="V389" s="49"/>
      <c r="W389" s="49"/>
      <c r="X389" s="49"/>
      <c r="Y389" s="49"/>
      <c r="AB389" s="130"/>
      <c r="AC389" s="131"/>
      <c r="AD389" s="129" t="str">
        <f t="shared" si="47"/>
        <v/>
      </c>
      <c r="AE389" s="132" t="str">
        <f t="shared" si="39"/>
        <v/>
      </c>
      <c r="AF389" s="129" t="str">
        <f t="shared" si="40"/>
        <v/>
      </c>
      <c r="AG389" s="132" t="str">
        <f t="shared" si="41"/>
        <v/>
      </c>
      <c r="AH389" s="133" t="str">
        <f t="shared" si="46"/>
        <v/>
      </c>
      <c r="AI389" s="133" t="str">
        <f t="shared" si="42"/>
        <v/>
      </c>
      <c r="AJ389" s="110"/>
      <c r="AK389" s="119" t="str">
        <f t="shared" si="43"/>
        <v/>
      </c>
      <c r="AL389" s="119" t="str">
        <f t="shared" si="44"/>
        <v/>
      </c>
      <c r="AM389" s="120" t="str">
        <f t="shared" si="45"/>
        <v/>
      </c>
      <c r="AN389" s="49"/>
      <c r="AO389" s="49"/>
    </row>
    <row r="390" spans="1:41" s="109" customFormat="1" ht="3" hidden="1" customHeight="1" x14ac:dyDescent="0.3">
      <c r="A390" s="49"/>
      <c r="B390" s="49"/>
      <c r="C390" s="55"/>
      <c r="D390" s="49"/>
      <c r="E390" s="49"/>
      <c r="F390" s="49"/>
      <c r="G390" s="49"/>
      <c r="H390" s="49"/>
      <c r="I390" s="49"/>
      <c r="J390" s="49"/>
      <c r="K390" s="49"/>
      <c r="L390" s="49"/>
      <c r="M390" s="49"/>
      <c r="N390" s="49"/>
      <c r="O390" s="49"/>
      <c r="P390" s="49"/>
      <c r="Q390" s="49"/>
      <c r="R390" s="49"/>
      <c r="S390" s="49"/>
      <c r="T390" s="49"/>
      <c r="U390" s="49"/>
      <c r="V390" s="49"/>
      <c r="W390" s="49"/>
      <c r="X390" s="49"/>
      <c r="Y390" s="49"/>
      <c r="AB390" s="130"/>
      <c r="AC390" s="131"/>
      <c r="AD390" s="129" t="str">
        <f t="shared" si="47"/>
        <v/>
      </c>
      <c r="AE390" s="132" t="str">
        <f t="shared" si="39"/>
        <v/>
      </c>
      <c r="AF390" s="129" t="str">
        <f t="shared" si="40"/>
        <v/>
      </c>
      <c r="AG390" s="132" t="str">
        <f t="shared" si="41"/>
        <v/>
      </c>
      <c r="AH390" s="133" t="str">
        <f t="shared" si="46"/>
        <v/>
      </c>
      <c r="AI390" s="133" t="str">
        <f t="shared" si="42"/>
        <v/>
      </c>
      <c r="AJ390" s="110"/>
      <c r="AK390" s="119" t="str">
        <f t="shared" si="43"/>
        <v/>
      </c>
      <c r="AL390" s="119" t="str">
        <f t="shared" si="44"/>
        <v/>
      </c>
      <c r="AM390" s="120" t="str">
        <f t="shared" si="45"/>
        <v/>
      </c>
      <c r="AN390" s="49"/>
      <c r="AO390" s="49"/>
    </row>
    <row r="391" spans="1:41" s="109" customFormat="1" ht="3" hidden="1" customHeight="1" x14ac:dyDescent="0.3">
      <c r="A391" s="49"/>
      <c r="B391" s="49"/>
      <c r="C391" s="55"/>
      <c r="D391" s="49"/>
      <c r="E391" s="49"/>
      <c r="F391" s="49"/>
      <c r="G391" s="49"/>
      <c r="H391" s="49"/>
      <c r="I391" s="49"/>
      <c r="J391" s="49"/>
      <c r="K391" s="49"/>
      <c r="L391" s="49"/>
      <c r="M391" s="49"/>
      <c r="N391" s="49"/>
      <c r="O391" s="49"/>
      <c r="P391" s="49"/>
      <c r="Q391" s="49"/>
      <c r="R391" s="49"/>
      <c r="S391" s="49"/>
      <c r="T391" s="49"/>
      <c r="U391" s="49"/>
      <c r="V391" s="49"/>
      <c r="W391" s="49"/>
      <c r="X391" s="49"/>
      <c r="Y391" s="49"/>
      <c r="AB391" s="130"/>
      <c r="AC391" s="131"/>
      <c r="AD391" s="129" t="str">
        <f t="shared" si="47"/>
        <v/>
      </c>
      <c r="AE391" s="132" t="str">
        <f t="shared" si="39"/>
        <v/>
      </c>
      <c r="AF391" s="129" t="str">
        <f t="shared" si="40"/>
        <v/>
      </c>
      <c r="AG391" s="132" t="str">
        <f t="shared" si="41"/>
        <v/>
      </c>
      <c r="AH391" s="133" t="str">
        <f t="shared" si="46"/>
        <v/>
      </c>
      <c r="AI391" s="133" t="str">
        <f t="shared" si="42"/>
        <v/>
      </c>
      <c r="AJ391" s="110"/>
      <c r="AK391" s="119" t="str">
        <f t="shared" si="43"/>
        <v/>
      </c>
      <c r="AL391" s="119" t="str">
        <f t="shared" si="44"/>
        <v/>
      </c>
      <c r="AM391" s="120" t="str">
        <f t="shared" si="45"/>
        <v/>
      </c>
      <c r="AN391" s="49"/>
      <c r="AO391" s="49"/>
    </row>
    <row r="392" spans="1:41" s="109" customFormat="1" ht="3" hidden="1" customHeight="1" x14ac:dyDescent="0.3">
      <c r="A392" s="49"/>
      <c r="B392" s="49"/>
      <c r="C392" s="55"/>
      <c r="D392" s="49"/>
      <c r="E392" s="49"/>
      <c r="F392" s="49"/>
      <c r="G392" s="49"/>
      <c r="H392" s="49"/>
      <c r="I392" s="49"/>
      <c r="J392" s="49"/>
      <c r="K392" s="49"/>
      <c r="L392" s="49"/>
      <c r="M392" s="49"/>
      <c r="N392" s="49"/>
      <c r="O392" s="49"/>
      <c r="P392" s="49"/>
      <c r="Q392" s="49"/>
      <c r="R392" s="49"/>
      <c r="S392" s="49"/>
      <c r="T392" s="49"/>
      <c r="U392" s="49"/>
      <c r="V392" s="49"/>
      <c r="W392" s="49"/>
      <c r="X392" s="49"/>
      <c r="Y392" s="49"/>
      <c r="AB392" s="130"/>
      <c r="AC392" s="131"/>
      <c r="AD392" s="129" t="str">
        <f t="shared" si="47"/>
        <v/>
      </c>
      <c r="AE392" s="132" t="str">
        <f t="shared" si="39"/>
        <v/>
      </c>
      <c r="AF392" s="129" t="str">
        <f t="shared" si="40"/>
        <v/>
      </c>
      <c r="AG392" s="132" t="str">
        <f t="shared" si="41"/>
        <v/>
      </c>
      <c r="AH392" s="133" t="str">
        <f t="shared" si="46"/>
        <v/>
      </c>
      <c r="AI392" s="133" t="str">
        <f t="shared" si="42"/>
        <v/>
      </c>
      <c r="AJ392" s="110"/>
      <c r="AK392" s="119" t="str">
        <f t="shared" si="43"/>
        <v/>
      </c>
      <c r="AL392" s="119" t="str">
        <f t="shared" si="44"/>
        <v/>
      </c>
      <c r="AM392" s="120" t="str">
        <f t="shared" si="45"/>
        <v/>
      </c>
      <c r="AN392" s="49"/>
      <c r="AO392" s="49"/>
    </row>
    <row r="393" spans="1:41" s="109" customFormat="1" ht="3" hidden="1" customHeight="1" x14ac:dyDescent="0.3">
      <c r="A393" s="49"/>
      <c r="B393" s="49"/>
      <c r="C393" s="55"/>
      <c r="D393" s="49"/>
      <c r="E393" s="49"/>
      <c r="F393" s="49"/>
      <c r="G393" s="49"/>
      <c r="H393" s="49"/>
      <c r="I393" s="49"/>
      <c r="J393" s="49"/>
      <c r="K393" s="49"/>
      <c r="L393" s="49"/>
      <c r="M393" s="49"/>
      <c r="N393" s="49"/>
      <c r="O393" s="49"/>
      <c r="P393" s="49"/>
      <c r="Q393" s="49"/>
      <c r="R393" s="49"/>
      <c r="S393" s="49"/>
      <c r="T393" s="49"/>
      <c r="U393" s="49"/>
      <c r="V393" s="49"/>
      <c r="W393" s="49"/>
      <c r="X393" s="49"/>
      <c r="Y393" s="49"/>
      <c r="AB393" s="130"/>
      <c r="AC393" s="131"/>
      <c r="AD393" s="129" t="str">
        <f t="shared" si="47"/>
        <v/>
      </c>
      <c r="AE393" s="132" t="str">
        <f t="shared" si="39"/>
        <v/>
      </c>
      <c r="AF393" s="129" t="str">
        <f t="shared" si="40"/>
        <v/>
      </c>
      <c r="AG393" s="132" t="str">
        <f t="shared" si="41"/>
        <v/>
      </c>
      <c r="AH393" s="133" t="str">
        <f t="shared" si="46"/>
        <v/>
      </c>
      <c r="AI393" s="133" t="str">
        <f t="shared" si="42"/>
        <v/>
      </c>
      <c r="AJ393" s="110"/>
      <c r="AK393" s="119" t="str">
        <f t="shared" si="43"/>
        <v/>
      </c>
      <c r="AL393" s="119" t="str">
        <f t="shared" si="44"/>
        <v/>
      </c>
      <c r="AM393" s="120" t="str">
        <f t="shared" si="45"/>
        <v/>
      </c>
      <c r="AN393" s="49"/>
      <c r="AO393" s="49"/>
    </row>
    <row r="394" spans="1:41" s="109" customFormat="1" ht="3" hidden="1" customHeight="1" x14ac:dyDescent="0.3">
      <c r="A394" s="49"/>
      <c r="B394" s="49"/>
      <c r="C394" s="55"/>
      <c r="D394" s="49"/>
      <c r="E394" s="49"/>
      <c r="F394" s="49"/>
      <c r="G394" s="49"/>
      <c r="H394" s="49"/>
      <c r="I394" s="49"/>
      <c r="J394" s="49"/>
      <c r="K394" s="49"/>
      <c r="L394" s="49"/>
      <c r="M394" s="49"/>
      <c r="N394" s="49"/>
      <c r="O394" s="49"/>
      <c r="P394" s="49"/>
      <c r="Q394" s="49"/>
      <c r="R394" s="49"/>
      <c r="S394" s="49"/>
      <c r="T394" s="49"/>
      <c r="U394" s="49"/>
      <c r="V394" s="49"/>
      <c r="W394" s="49"/>
      <c r="X394" s="49"/>
      <c r="Y394" s="49"/>
      <c r="AB394" s="130"/>
      <c r="AC394" s="131"/>
      <c r="AD394" s="129" t="str">
        <f t="shared" si="47"/>
        <v/>
      </c>
      <c r="AE394" s="132" t="str">
        <f t="shared" si="39"/>
        <v/>
      </c>
      <c r="AF394" s="129" t="str">
        <f t="shared" si="40"/>
        <v/>
      </c>
      <c r="AG394" s="132" t="str">
        <f t="shared" si="41"/>
        <v/>
      </c>
      <c r="AH394" s="133" t="str">
        <f t="shared" si="46"/>
        <v/>
      </c>
      <c r="AI394" s="133" t="str">
        <f t="shared" si="42"/>
        <v/>
      </c>
      <c r="AJ394" s="110"/>
      <c r="AK394" s="119" t="str">
        <f t="shared" si="43"/>
        <v/>
      </c>
      <c r="AL394" s="119" t="str">
        <f t="shared" si="44"/>
        <v/>
      </c>
      <c r="AM394" s="120" t="str">
        <f t="shared" si="45"/>
        <v/>
      </c>
      <c r="AN394" s="49"/>
      <c r="AO394" s="49"/>
    </row>
    <row r="395" spans="1:41" s="109" customFormat="1" ht="3" hidden="1" customHeight="1" x14ac:dyDescent="0.3">
      <c r="A395" s="49"/>
      <c r="B395" s="49"/>
      <c r="C395" s="55"/>
      <c r="D395" s="49"/>
      <c r="E395" s="49"/>
      <c r="F395" s="49"/>
      <c r="G395" s="49"/>
      <c r="H395" s="49"/>
      <c r="I395" s="49"/>
      <c r="J395" s="49"/>
      <c r="K395" s="49"/>
      <c r="L395" s="49"/>
      <c r="M395" s="49"/>
      <c r="N395" s="49"/>
      <c r="O395" s="49"/>
      <c r="P395" s="49"/>
      <c r="Q395" s="49"/>
      <c r="R395" s="49"/>
      <c r="S395" s="49"/>
      <c r="T395" s="49"/>
      <c r="U395" s="49"/>
      <c r="V395" s="49"/>
      <c r="W395" s="49"/>
      <c r="X395" s="49"/>
      <c r="Y395" s="49"/>
      <c r="AB395" s="130"/>
      <c r="AC395" s="131"/>
      <c r="AD395" s="129" t="str">
        <f t="shared" si="47"/>
        <v/>
      </c>
      <c r="AE395" s="132" t="str">
        <f t="shared" si="39"/>
        <v/>
      </c>
      <c r="AF395" s="129" t="str">
        <f t="shared" si="40"/>
        <v/>
      </c>
      <c r="AG395" s="132" t="str">
        <f t="shared" si="41"/>
        <v/>
      </c>
      <c r="AH395" s="133" t="str">
        <f t="shared" si="46"/>
        <v/>
      </c>
      <c r="AI395" s="133" t="str">
        <f t="shared" si="42"/>
        <v/>
      </c>
      <c r="AJ395" s="110"/>
      <c r="AK395" s="119" t="str">
        <f t="shared" si="43"/>
        <v/>
      </c>
      <c r="AL395" s="119" t="str">
        <f t="shared" si="44"/>
        <v/>
      </c>
      <c r="AM395" s="120" t="str">
        <f t="shared" si="45"/>
        <v/>
      </c>
      <c r="AN395" s="49"/>
      <c r="AO395" s="49"/>
    </row>
    <row r="396" spans="1:41" s="109" customFormat="1" ht="3" hidden="1" customHeight="1" x14ac:dyDescent="0.3">
      <c r="A396" s="49"/>
      <c r="B396" s="49"/>
      <c r="C396" s="55"/>
      <c r="D396" s="49"/>
      <c r="E396" s="49"/>
      <c r="F396" s="49"/>
      <c r="G396" s="49"/>
      <c r="H396" s="49"/>
      <c r="I396" s="49"/>
      <c r="J396" s="49"/>
      <c r="K396" s="49"/>
      <c r="L396" s="49"/>
      <c r="M396" s="49"/>
      <c r="N396" s="49"/>
      <c r="O396" s="49"/>
      <c r="P396" s="49"/>
      <c r="Q396" s="49"/>
      <c r="R396" s="49"/>
      <c r="S396" s="49"/>
      <c r="T396" s="49"/>
      <c r="U396" s="49"/>
      <c r="V396" s="49"/>
      <c r="W396" s="49"/>
      <c r="X396" s="49"/>
      <c r="Y396" s="49"/>
      <c r="AB396" s="130"/>
      <c r="AC396" s="131"/>
      <c r="AD396" s="129" t="str">
        <f t="shared" si="47"/>
        <v/>
      </c>
      <c r="AE396" s="132" t="str">
        <f t="shared" si="39"/>
        <v/>
      </c>
      <c r="AF396" s="129" t="str">
        <f t="shared" si="40"/>
        <v/>
      </c>
      <c r="AG396" s="132" t="str">
        <f t="shared" si="41"/>
        <v/>
      </c>
      <c r="AH396" s="133" t="str">
        <f t="shared" si="46"/>
        <v/>
      </c>
      <c r="AI396" s="133" t="str">
        <f t="shared" si="42"/>
        <v/>
      </c>
      <c r="AJ396" s="110"/>
      <c r="AK396" s="119" t="str">
        <f t="shared" si="43"/>
        <v/>
      </c>
      <c r="AL396" s="119" t="str">
        <f t="shared" si="44"/>
        <v/>
      </c>
      <c r="AM396" s="120" t="str">
        <f t="shared" si="45"/>
        <v/>
      </c>
      <c r="AN396" s="49"/>
      <c r="AO396" s="49"/>
    </row>
    <row r="397" spans="1:41" s="109" customFormat="1" ht="3" hidden="1" customHeight="1" x14ac:dyDescent="0.3">
      <c r="A397" s="49"/>
      <c r="B397" s="49"/>
      <c r="C397" s="55"/>
      <c r="D397" s="49"/>
      <c r="E397" s="49"/>
      <c r="F397" s="49"/>
      <c r="G397" s="49"/>
      <c r="H397" s="49"/>
      <c r="I397" s="49"/>
      <c r="J397" s="49"/>
      <c r="K397" s="49"/>
      <c r="L397" s="49"/>
      <c r="M397" s="49"/>
      <c r="N397" s="49"/>
      <c r="O397" s="49"/>
      <c r="P397" s="49"/>
      <c r="Q397" s="49"/>
      <c r="R397" s="49"/>
      <c r="S397" s="49"/>
      <c r="T397" s="49"/>
      <c r="U397" s="49"/>
      <c r="V397" s="49"/>
      <c r="W397" s="49"/>
      <c r="X397" s="49"/>
      <c r="Y397" s="49"/>
      <c r="AB397" s="130"/>
      <c r="AC397" s="131"/>
      <c r="AD397" s="129" t="str">
        <f t="shared" si="47"/>
        <v/>
      </c>
      <c r="AE397" s="132" t="str">
        <f t="shared" si="39"/>
        <v/>
      </c>
      <c r="AF397" s="129" t="str">
        <f t="shared" si="40"/>
        <v/>
      </c>
      <c r="AG397" s="132" t="str">
        <f t="shared" si="41"/>
        <v/>
      </c>
      <c r="AH397" s="133" t="str">
        <f t="shared" si="46"/>
        <v/>
      </c>
      <c r="AI397" s="133" t="str">
        <f t="shared" si="42"/>
        <v/>
      </c>
      <c r="AJ397" s="110"/>
      <c r="AK397" s="119" t="str">
        <f t="shared" si="43"/>
        <v/>
      </c>
      <c r="AL397" s="119" t="str">
        <f t="shared" si="44"/>
        <v/>
      </c>
      <c r="AM397" s="120" t="str">
        <f t="shared" si="45"/>
        <v/>
      </c>
      <c r="AN397" s="49"/>
      <c r="AO397" s="49"/>
    </row>
    <row r="398" spans="1:41" s="109" customFormat="1" ht="3" hidden="1" customHeight="1" x14ac:dyDescent="0.3">
      <c r="A398" s="49"/>
      <c r="B398" s="49"/>
      <c r="C398" s="55"/>
      <c r="D398" s="49"/>
      <c r="E398" s="49"/>
      <c r="F398" s="49"/>
      <c r="G398" s="49"/>
      <c r="H398" s="49"/>
      <c r="I398" s="49"/>
      <c r="J398" s="49"/>
      <c r="K398" s="49"/>
      <c r="L398" s="49"/>
      <c r="M398" s="49"/>
      <c r="N398" s="49"/>
      <c r="O398" s="49"/>
      <c r="P398" s="49"/>
      <c r="Q398" s="49"/>
      <c r="R398" s="49"/>
      <c r="S398" s="49"/>
      <c r="T398" s="49"/>
      <c r="U398" s="49"/>
      <c r="V398" s="49"/>
      <c r="W398" s="49"/>
      <c r="X398" s="49"/>
      <c r="Y398" s="49"/>
      <c r="AB398" s="130"/>
      <c r="AC398" s="131"/>
      <c r="AD398" s="129" t="str">
        <f t="shared" si="47"/>
        <v/>
      </c>
      <c r="AE398" s="132" t="str">
        <f t="shared" si="39"/>
        <v/>
      </c>
      <c r="AF398" s="129" t="str">
        <f t="shared" si="40"/>
        <v/>
      </c>
      <c r="AG398" s="132" t="str">
        <f t="shared" si="41"/>
        <v/>
      </c>
      <c r="AH398" s="133" t="str">
        <f t="shared" si="46"/>
        <v/>
      </c>
      <c r="AI398" s="133" t="str">
        <f t="shared" si="42"/>
        <v/>
      </c>
      <c r="AJ398" s="110"/>
      <c r="AK398" s="119" t="str">
        <f t="shared" si="43"/>
        <v/>
      </c>
      <c r="AL398" s="119" t="str">
        <f t="shared" si="44"/>
        <v/>
      </c>
      <c r="AM398" s="120" t="str">
        <f t="shared" si="45"/>
        <v/>
      </c>
      <c r="AN398" s="49"/>
      <c r="AO398" s="49"/>
    </row>
    <row r="399" spans="1:41" s="109" customFormat="1" ht="3" hidden="1" customHeight="1" x14ac:dyDescent="0.3">
      <c r="A399" s="49"/>
      <c r="B399" s="49"/>
      <c r="C399" s="55"/>
      <c r="D399" s="49"/>
      <c r="E399" s="49"/>
      <c r="F399" s="49"/>
      <c r="G399" s="49"/>
      <c r="H399" s="49"/>
      <c r="I399" s="49"/>
      <c r="J399" s="49"/>
      <c r="K399" s="49"/>
      <c r="L399" s="49"/>
      <c r="M399" s="49"/>
      <c r="N399" s="49"/>
      <c r="O399" s="49"/>
      <c r="P399" s="49"/>
      <c r="Q399" s="49"/>
      <c r="R399" s="49"/>
      <c r="S399" s="49"/>
      <c r="T399" s="49"/>
      <c r="U399" s="49"/>
      <c r="V399" s="49"/>
      <c r="W399" s="49"/>
      <c r="X399" s="49"/>
      <c r="Y399" s="49"/>
      <c r="AB399" s="130"/>
      <c r="AC399" s="131"/>
      <c r="AD399" s="129" t="str">
        <f t="shared" si="47"/>
        <v/>
      </c>
      <c r="AE399" s="132" t="str">
        <f t="shared" si="39"/>
        <v/>
      </c>
      <c r="AF399" s="129" t="str">
        <f t="shared" si="40"/>
        <v/>
      </c>
      <c r="AG399" s="132" t="str">
        <f t="shared" si="41"/>
        <v/>
      </c>
      <c r="AH399" s="133" t="str">
        <f t="shared" si="46"/>
        <v/>
      </c>
      <c r="AI399" s="133" t="str">
        <f t="shared" si="42"/>
        <v/>
      </c>
      <c r="AJ399" s="110"/>
      <c r="AK399" s="119" t="str">
        <f t="shared" si="43"/>
        <v/>
      </c>
      <c r="AL399" s="119" t="str">
        <f t="shared" si="44"/>
        <v/>
      </c>
      <c r="AM399" s="120" t="str">
        <f t="shared" si="45"/>
        <v/>
      </c>
      <c r="AN399" s="49"/>
      <c r="AO399" s="49"/>
    </row>
    <row r="400" spans="1:41" s="109" customFormat="1" ht="3" hidden="1" customHeight="1" x14ac:dyDescent="0.3">
      <c r="A400" s="49"/>
      <c r="B400" s="49"/>
      <c r="C400" s="55"/>
      <c r="D400" s="49"/>
      <c r="E400" s="49"/>
      <c r="F400" s="49"/>
      <c r="G400" s="49"/>
      <c r="H400" s="49"/>
      <c r="I400" s="49"/>
      <c r="J400" s="49"/>
      <c r="K400" s="49"/>
      <c r="L400" s="49"/>
      <c r="M400" s="49"/>
      <c r="N400" s="49"/>
      <c r="O400" s="49"/>
      <c r="P400" s="49"/>
      <c r="Q400" s="49"/>
      <c r="R400" s="49"/>
      <c r="S400" s="49"/>
      <c r="T400" s="49"/>
      <c r="U400" s="49"/>
      <c r="V400" s="49"/>
      <c r="W400" s="49"/>
      <c r="X400" s="49"/>
      <c r="Y400" s="49"/>
      <c r="AB400" s="130"/>
      <c r="AC400" s="131"/>
      <c r="AD400" s="129" t="str">
        <f t="shared" si="47"/>
        <v/>
      </c>
      <c r="AE400" s="132" t="str">
        <f t="shared" si="39"/>
        <v/>
      </c>
      <c r="AF400" s="129" t="str">
        <f t="shared" si="40"/>
        <v/>
      </c>
      <c r="AG400" s="132" t="str">
        <f t="shared" si="41"/>
        <v/>
      </c>
      <c r="AH400" s="133" t="str">
        <f t="shared" si="46"/>
        <v/>
      </c>
      <c r="AI400" s="133" t="str">
        <f t="shared" si="42"/>
        <v/>
      </c>
      <c r="AJ400" s="110"/>
      <c r="AK400" s="119" t="str">
        <f t="shared" si="43"/>
        <v/>
      </c>
      <c r="AL400" s="119" t="str">
        <f t="shared" si="44"/>
        <v/>
      </c>
      <c r="AM400" s="120" t="str">
        <f t="shared" si="45"/>
        <v/>
      </c>
      <c r="AN400" s="49"/>
      <c r="AO400" s="49"/>
    </row>
    <row r="401" spans="1:41" s="109" customFormat="1" ht="3" hidden="1" customHeight="1" x14ac:dyDescent="0.3">
      <c r="A401" s="49"/>
      <c r="B401" s="49"/>
      <c r="C401" s="55"/>
      <c r="D401" s="49"/>
      <c r="E401" s="49"/>
      <c r="F401" s="49"/>
      <c r="G401" s="49"/>
      <c r="H401" s="49"/>
      <c r="I401" s="49"/>
      <c r="J401" s="49"/>
      <c r="K401" s="49"/>
      <c r="L401" s="49"/>
      <c r="M401" s="49"/>
      <c r="N401" s="49"/>
      <c r="O401" s="49"/>
      <c r="P401" s="49"/>
      <c r="Q401" s="49"/>
      <c r="R401" s="49"/>
      <c r="S401" s="49"/>
      <c r="T401" s="49"/>
      <c r="U401" s="49"/>
      <c r="V401" s="49"/>
      <c r="W401" s="49"/>
      <c r="X401" s="49"/>
      <c r="Y401" s="49"/>
      <c r="AB401" s="130"/>
      <c r="AC401" s="131"/>
      <c r="AD401" s="129" t="str">
        <f t="shared" si="47"/>
        <v/>
      </c>
      <c r="AE401" s="132" t="str">
        <f t="shared" si="39"/>
        <v/>
      </c>
      <c r="AF401" s="129" t="str">
        <f t="shared" si="40"/>
        <v/>
      </c>
      <c r="AG401" s="132" t="str">
        <f t="shared" si="41"/>
        <v/>
      </c>
      <c r="AH401" s="133" t="str">
        <f t="shared" si="46"/>
        <v/>
      </c>
      <c r="AI401" s="133" t="str">
        <f t="shared" si="42"/>
        <v/>
      </c>
      <c r="AJ401" s="110"/>
      <c r="AK401" s="119" t="str">
        <f t="shared" si="43"/>
        <v/>
      </c>
      <c r="AL401" s="119" t="str">
        <f t="shared" si="44"/>
        <v/>
      </c>
      <c r="AM401" s="120" t="str">
        <f t="shared" si="45"/>
        <v/>
      </c>
      <c r="AN401" s="49"/>
      <c r="AO401" s="49"/>
    </row>
    <row r="402" spans="1:41" s="109" customFormat="1" ht="3" hidden="1" customHeight="1" x14ac:dyDescent="0.3">
      <c r="A402" s="49"/>
      <c r="B402" s="49"/>
      <c r="C402" s="55"/>
      <c r="D402" s="49"/>
      <c r="E402" s="49"/>
      <c r="F402" s="49"/>
      <c r="G402" s="49"/>
      <c r="H402" s="49"/>
      <c r="I402" s="49"/>
      <c r="J402" s="49"/>
      <c r="K402" s="49"/>
      <c r="L402" s="49"/>
      <c r="M402" s="49"/>
      <c r="N402" s="49"/>
      <c r="O402" s="49"/>
      <c r="P402" s="49"/>
      <c r="Q402" s="49"/>
      <c r="R402" s="49"/>
      <c r="S402" s="49"/>
      <c r="T402" s="49"/>
      <c r="U402" s="49"/>
      <c r="V402" s="49"/>
      <c r="W402" s="49"/>
      <c r="X402" s="49"/>
      <c r="Y402" s="49"/>
      <c r="AB402" s="130"/>
      <c r="AC402" s="131"/>
      <c r="AD402" s="129" t="str">
        <f t="shared" si="47"/>
        <v/>
      </c>
      <c r="AE402" s="132" t="str">
        <f t="shared" si="39"/>
        <v/>
      </c>
      <c r="AF402" s="129" t="str">
        <f t="shared" si="40"/>
        <v/>
      </c>
      <c r="AG402" s="132" t="str">
        <f t="shared" si="41"/>
        <v/>
      </c>
      <c r="AH402" s="133" t="str">
        <f t="shared" si="46"/>
        <v/>
      </c>
      <c r="AI402" s="133" t="str">
        <f t="shared" si="42"/>
        <v/>
      </c>
      <c r="AJ402" s="110"/>
      <c r="AK402" s="119" t="str">
        <f t="shared" si="43"/>
        <v/>
      </c>
      <c r="AL402" s="119" t="str">
        <f t="shared" si="44"/>
        <v/>
      </c>
      <c r="AM402" s="120" t="str">
        <f t="shared" si="45"/>
        <v/>
      </c>
      <c r="AN402" s="49"/>
      <c r="AO402" s="49"/>
    </row>
    <row r="403" spans="1:41" s="109" customFormat="1" ht="3" hidden="1" customHeight="1" x14ac:dyDescent="0.3">
      <c r="A403" s="49"/>
      <c r="B403" s="49"/>
      <c r="C403" s="55"/>
      <c r="D403" s="49"/>
      <c r="E403" s="49"/>
      <c r="F403" s="49"/>
      <c r="G403" s="49"/>
      <c r="H403" s="49"/>
      <c r="I403" s="49"/>
      <c r="J403" s="49"/>
      <c r="K403" s="49"/>
      <c r="L403" s="49"/>
      <c r="M403" s="49"/>
      <c r="N403" s="49"/>
      <c r="O403" s="49"/>
      <c r="P403" s="49"/>
      <c r="Q403" s="49"/>
      <c r="R403" s="49"/>
      <c r="S403" s="49"/>
      <c r="T403" s="49"/>
      <c r="U403" s="49"/>
      <c r="V403" s="49"/>
      <c r="W403" s="49"/>
      <c r="X403" s="49"/>
      <c r="Y403" s="49"/>
      <c r="AB403" s="130"/>
      <c r="AC403" s="131"/>
      <c r="AD403" s="129" t="str">
        <f t="shared" si="47"/>
        <v/>
      </c>
      <c r="AE403" s="132" t="str">
        <f t="shared" si="39"/>
        <v/>
      </c>
      <c r="AF403" s="129" t="str">
        <f t="shared" si="40"/>
        <v/>
      </c>
      <c r="AG403" s="132" t="str">
        <f t="shared" si="41"/>
        <v/>
      </c>
      <c r="AH403" s="133" t="str">
        <f t="shared" si="46"/>
        <v/>
      </c>
      <c r="AI403" s="133" t="str">
        <f t="shared" si="42"/>
        <v/>
      </c>
      <c r="AJ403" s="110"/>
      <c r="AK403" s="119" t="str">
        <f t="shared" si="43"/>
        <v/>
      </c>
      <c r="AL403" s="119" t="str">
        <f t="shared" si="44"/>
        <v/>
      </c>
      <c r="AM403" s="120" t="str">
        <f t="shared" si="45"/>
        <v/>
      </c>
      <c r="AN403" s="49"/>
      <c r="AO403" s="49"/>
    </row>
    <row r="404" spans="1:41" s="109" customFormat="1" ht="3" hidden="1" customHeight="1" x14ac:dyDescent="0.3">
      <c r="A404" s="49"/>
      <c r="B404" s="49"/>
      <c r="C404" s="55"/>
      <c r="D404" s="49"/>
      <c r="E404" s="49"/>
      <c r="F404" s="49"/>
      <c r="G404" s="49"/>
      <c r="H404" s="49"/>
      <c r="I404" s="49"/>
      <c r="J404" s="49"/>
      <c r="K404" s="49"/>
      <c r="L404" s="49"/>
      <c r="M404" s="49"/>
      <c r="N404" s="49"/>
      <c r="O404" s="49"/>
      <c r="P404" s="49"/>
      <c r="Q404" s="49"/>
      <c r="R404" s="49"/>
      <c r="S404" s="49"/>
      <c r="T404" s="49"/>
      <c r="U404" s="49"/>
      <c r="V404" s="49"/>
      <c r="W404" s="49"/>
      <c r="X404" s="49"/>
      <c r="Y404" s="49"/>
      <c r="AB404" s="130"/>
      <c r="AC404" s="131"/>
      <c r="AD404" s="129" t="str">
        <f t="shared" si="47"/>
        <v/>
      </c>
      <c r="AE404" s="132" t="str">
        <f t="shared" si="39"/>
        <v/>
      </c>
      <c r="AF404" s="129" t="str">
        <f t="shared" si="40"/>
        <v/>
      </c>
      <c r="AG404" s="132" t="str">
        <f t="shared" si="41"/>
        <v/>
      </c>
      <c r="AH404" s="133" t="str">
        <f t="shared" si="46"/>
        <v/>
      </c>
      <c r="AI404" s="133" t="str">
        <f t="shared" si="42"/>
        <v/>
      </c>
      <c r="AJ404" s="110"/>
      <c r="AK404" s="119" t="str">
        <f t="shared" si="43"/>
        <v/>
      </c>
      <c r="AL404" s="119" t="str">
        <f t="shared" si="44"/>
        <v/>
      </c>
      <c r="AM404" s="120" t="str">
        <f t="shared" si="45"/>
        <v/>
      </c>
      <c r="AN404" s="49"/>
      <c r="AO404" s="49"/>
    </row>
    <row r="405" spans="1:41" s="109" customFormat="1" ht="3" hidden="1" customHeight="1" x14ac:dyDescent="0.3">
      <c r="A405" s="49"/>
      <c r="B405" s="49"/>
      <c r="C405" s="55"/>
      <c r="D405" s="49"/>
      <c r="E405" s="49"/>
      <c r="F405" s="49"/>
      <c r="G405" s="49"/>
      <c r="H405" s="49"/>
      <c r="I405" s="49"/>
      <c r="J405" s="49"/>
      <c r="K405" s="49"/>
      <c r="L405" s="49"/>
      <c r="M405" s="49"/>
      <c r="N405" s="49"/>
      <c r="O405" s="49"/>
      <c r="P405" s="49"/>
      <c r="Q405" s="49"/>
      <c r="R405" s="49"/>
      <c r="S405" s="49"/>
      <c r="T405" s="49"/>
      <c r="U405" s="49"/>
      <c r="V405" s="49"/>
      <c r="W405" s="49"/>
      <c r="X405" s="49"/>
      <c r="Y405" s="49"/>
      <c r="AB405" s="130"/>
      <c r="AC405" s="131"/>
      <c r="AD405" s="129" t="str">
        <f t="shared" si="47"/>
        <v/>
      </c>
      <c r="AE405" s="132" t="str">
        <f t="shared" si="39"/>
        <v/>
      </c>
      <c r="AF405" s="129" t="str">
        <f t="shared" si="40"/>
        <v/>
      </c>
      <c r="AG405" s="132" t="str">
        <f t="shared" si="41"/>
        <v/>
      </c>
      <c r="AH405" s="133" t="str">
        <f t="shared" si="46"/>
        <v/>
      </c>
      <c r="AI405" s="133" t="str">
        <f t="shared" si="42"/>
        <v/>
      </c>
      <c r="AJ405" s="110"/>
      <c r="AK405" s="119" t="str">
        <f t="shared" si="43"/>
        <v/>
      </c>
      <c r="AL405" s="119" t="str">
        <f t="shared" si="44"/>
        <v/>
      </c>
      <c r="AM405" s="120" t="str">
        <f t="shared" si="45"/>
        <v/>
      </c>
      <c r="AN405" s="49"/>
      <c r="AO405" s="49"/>
    </row>
    <row r="406" spans="1:41" s="109" customFormat="1" ht="3" hidden="1" customHeight="1" x14ac:dyDescent="0.3">
      <c r="A406" s="49"/>
      <c r="B406" s="49"/>
      <c r="C406" s="55"/>
      <c r="D406" s="49"/>
      <c r="E406" s="49"/>
      <c r="F406" s="49"/>
      <c r="G406" s="49"/>
      <c r="H406" s="49"/>
      <c r="I406" s="49"/>
      <c r="J406" s="49"/>
      <c r="K406" s="49"/>
      <c r="L406" s="49"/>
      <c r="M406" s="49"/>
      <c r="N406" s="49"/>
      <c r="O406" s="49"/>
      <c r="P406" s="49"/>
      <c r="Q406" s="49"/>
      <c r="R406" s="49"/>
      <c r="S406" s="49"/>
      <c r="T406" s="49"/>
      <c r="U406" s="49"/>
      <c r="V406" s="49"/>
      <c r="W406" s="49"/>
      <c r="X406" s="49"/>
      <c r="Y406" s="49"/>
      <c r="AB406" s="130"/>
      <c r="AC406" s="131"/>
      <c r="AD406" s="129" t="str">
        <f t="shared" si="47"/>
        <v/>
      </c>
      <c r="AE406" s="132" t="str">
        <f t="shared" si="39"/>
        <v/>
      </c>
      <c r="AF406" s="129" t="str">
        <f t="shared" si="40"/>
        <v/>
      </c>
      <c r="AG406" s="132" t="str">
        <f t="shared" si="41"/>
        <v/>
      </c>
      <c r="AH406" s="133" t="str">
        <f t="shared" si="46"/>
        <v/>
      </c>
      <c r="AI406" s="133" t="str">
        <f t="shared" si="42"/>
        <v/>
      </c>
      <c r="AJ406" s="110"/>
      <c r="AK406" s="119" t="str">
        <f t="shared" si="43"/>
        <v/>
      </c>
      <c r="AL406" s="119" t="str">
        <f t="shared" si="44"/>
        <v/>
      </c>
      <c r="AM406" s="120" t="str">
        <f t="shared" si="45"/>
        <v/>
      </c>
      <c r="AN406" s="49"/>
      <c r="AO406" s="49"/>
    </row>
    <row r="407" spans="1:41" s="109" customFormat="1" ht="3" hidden="1" customHeight="1" x14ac:dyDescent="0.3">
      <c r="A407" s="49"/>
      <c r="B407" s="49"/>
      <c r="C407" s="55"/>
      <c r="D407" s="49"/>
      <c r="E407" s="49"/>
      <c r="F407" s="49"/>
      <c r="G407" s="49"/>
      <c r="H407" s="49"/>
      <c r="I407" s="49"/>
      <c r="J407" s="49"/>
      <c r="K407" s="49"/>
      <c r="L407" s="49"/>
      <c r="M407" s="49"/>
      <c r="N407" s="49"/>
      <c r="O407" s="49"/>
      <c r="P407" s="49"/>
      <c r="Q407" s="49"/>
      <c r="R407" s="49"/>
      <c r="S407" s="49"/>
      <c r="T407" s="49"/>
      <c r="U407" s="49"/>
      <c r="V407" s="49"/>
      <c r="W407" s="49"/>
      <c r="X407" s="49"/>
      <c r="Y407" s="49"/>
      <c r="AB407" s="130"/>
      <c r="AC407" s="131"/>
      <c r="AD407" s="129" t="str">
        <f t="shared" si="47"/>
        <v/>
      </c>
      <c r="AE407" s="132" t="str">
        <f t="shared" si="39"/>
        <v/>
      </c>
      <c r="AF407" s="129" t="str">
        <f t="shared" si="40"/>
        <v/>
      </c>
      <c r="AG407" s="132" t="str">
        <f t="shared" si="41"/>
        <v/>
      </c>
      <c r="AH407" s="133" t="str">
        <f t="shared" si="46"/>
        <v/>
      </c>
      <c r="AI407" s="133" t="str">
        <f t="shared" si="42"/>
        <v/>
      </c>
      <c r="AJ407" s="110"/>
      <c r="AK407" s="119" t="str">
        <f t="shared" si="43"/>
        <v/>
      </c>
      <c r="AL407" s="119" t="str">
        <f t="shared" si="44"/>
        <v/>
      </c>
      <c r="AM407" s="120" t="str">
        <f t="shared" si="45"/>
        <v/>
      </c>
      <c r="AN407" s="49"/>
      <c r="AO407" s="49"/>
    </row>
    <row r="408" spans="1:41" s="109" customFormat="1" ht="3" hidden="1" customHeight="1" x14ac:dyDescent="0.3">
      <c r="A408" s="49"/>
      <c r="B408" s="49"/>
      <c r="C408" s="55"/>
      <c r="D408" s="49"/>
      <c r="E408" s="49"/>
      <c r="F408" s="49"/>
      <c r="G408" s="49"/>
      <c r="H408" s="49"/>
      <c r="I408" s="49"/>
      <c r="J408" s="49"/>
      <c r="K408" s="49"/>
      <c r="L408" s="49"/>
      <c r="M408" s="49"/>
      <c r="N408" s="49"/>
      <c r="O408" s="49"/>
      <c r="P408" s="49"/>
      <c r="Q408" s="49"/>
      <c r="R408" s="49"/>
      <c r="S408" s="49"/>
      <c r="T408" s="49"/>
      <c r="U408" s="49"/>
      <c r="V408" s="49"/>
      <c r="W408" s="49"/>
      <c r="X408" s="49"/>
      <c r="Y408" s="49"/>
      <c r="AB408" s="130"/>
      <c r="AC408" s="131"/>
      <c r="AD408" s="129" t="str">
        <f t="shared" si="47"/>
        <v/>
      </c>
      <c r="AE408" s="132" t="str">
        <f t="shared" si="39"/>
        <v/>
      </c>
      <c r="AF408" s="129" t="str">
        <f t="shared" si="40"/>
        <v/>
      </c>
      <c r="AG408" s="132" t="str">
        <f t="shared" si="41"/>
        <v/>
      </c>
      <c r="AH408" s="133" t="str">
        <f t="shared" si="46"/>
        <v/>
      </c>
      <c r="AI408" s="133" t="str">
        <f t="shared" si="42"/>
        <v/>
      </c>
      <c r="AJ408" s="110"/>
      <c r="AK408" s="119" t="str">
        <f t="shared" si="43"/>
        <v/>
      </c>
      <c r="AL408" s="119" t="str">
        <f t="shared" si="44"/>
        <v/>
      </c>
      <c r="AM408" s="120" t="str">
        <f t="shared" si="45"/>
        <v/>
      </c>
      <c r="AN408" s="49"/>
      <c r="AO408" s="49"/>
    </row>
    <row r="409" spans="1:41" s="109" customFormat="1" ht="3" hidden="1" customHeight="1" x14ac:dyDescent="0.3">
      <c r="A409" s="49"/>
      <c r="B409" s="49"/>
      <c r="C409" s="55"/>
      <c r="D409" s="49"/>
      <c r="E409" s="49"/>
      <c r="F409" s="49"/>
      <c r="G409" s="49"/>
      <c r="H409" s="49"/>
      <c r="I409" s="49"/>
      <c r="J409" s="49"/>
      <c r="K409" s="49"/>
      <c r="L409" s="49"/>
      <c r="M409" s="49"/>
      <c r="N409" s="49"/>
      <c r="O409" s="49"/>
      <c r="P409" s="49"/>
      <c r="Q409" s="49"/>
      <c r="R409" s="49"/>
      <c r="S409" s="49"/>
      <c r="T409" s="49"/>
      <c r="U409" s="49"/>
      <c r="V409" s="49"/>
      <c r="W409" s="49"/>
      <c r="X409" s="49"/>
      <c r="Y409" s="49"/>
      <c r="AB409" s="130"/>
      <c r="AC409" s="131"/>
      <c r="AD409" s="129" t="str">
        <f t="shared" si="47"/>
        <v/>
      </c>
      <c r="AE409" s="132" t="str">
        <f t="shared" si="39"/>
        <v/>
      </c>
      <c r="AF409" s="129" t="str">
        <f t="shared" si="40"/>
        <v/>
      </c>
      <c r="AG409" s="132" t="str">
        <f t="shared" si="41"/>
        <v/>
      </c>
      <c r="AH409" s="133" t="str">
        <f t="shared" si="46"/>
        <v/>
      </c>
      <c r="AI409" s="133" t="str">
        <f t="shared" si="42"/>
        <v/>
      </c>
      <c r="AJ409" s="110"/>
      <c r="AK409" s="119" t="str">
        <f t="shared" si="43"/>
        <v/>
      </c>
      <c r="AL409" s="119" t="str">
        <f t="shared" si="44"/>
        <v/>
      </c>
      <c r="AM409" s="120" t="str">
        <f t="shared" si="45"/>
        <v/>
      </c>
      <c r="AN409" s="49"/>
      <c r="AO409" s="49"/>
    </row>
    <row r="410" spans="1:41" s="109" customFormat="1" ht="3" hidden="1" customHeight="1" x14ac:dyDescent="0.3">
      <c r="A410" s="49"/>
      <c r="B410" s="49"/>
      <c r="C410" s="55"/>
      <c r="D410" s="49"/>
      <c r="E410" s="49"/>
      <c r="F410" s="49"/>
      <c r="G410" s="49"/>
      <c r="H410" s="49"/>
      <c r="I410" s="49"/>
      <c r="J410" s="49"/>
      <c r="K410" s="49"/>
      <c r="L410" s="49"/>
      <c r="M410" s="49"/>
      <c r="N410" s="49"/>
      <c r="O410" s="49"/>
      <c r="P410" s="49"/>
      <c r="Q410" s="49"/>
      <c r="R410" s="49"/>
      <c r="S410" s="49"/>
      <c r="T410" s="49"/>
      <c r="U410" s="49"/>
      <c r="V410" s="49"/>
      <c r="W410" s="49"/>
      <c r="X410" s="49"/>
      <c r="Y410" s="49"/>
      <c r="AB410" s="130"/>
      <c r="AC410" s="131"/>
      <c r="AD410" s="129" t="str">
        <f t="shared" si="47"/>
        <v/>
      </c>
      <c r="AE410" s="132" t="str">
        <f t="shared" si="39"/>
        <v/>
      </c>
      <c r="AF410" s="129" t="str">
        <f t="shared" si="40"/>
        <v/>
      </c>
      <c r="AG410" s="132" t="str">
        <f t="shared" si="41"/>
        <v/>
      </c>
      <c r="AH410" s="133" t="str">
        <f t="shared" si="46"/>
        <v/>
      </c>
      <c r="AI410" s="133" t="str">
        <f t="shared" si="42"/>
        <v/>
      </c>
      <c r="AJ410" s="110"/>
      <c r="AK410" s="119" t="str">
        <f t="shared" si="43"/>
        <v/>
      </c>
      <c r="AL410" s="119" t="str">
        <f t="shared" si="44"/>
        <v/>
      </c>
      <c r="AM410" s="120" t="str">
        <f t="shared" si="45"/>
        <v/>
      </c>
      <c r="AN410" s="49"/>
      <c r="AO410" s="49"/>
    </row>
    <row r="411" spans="1:41" s="109" customFormat="1" ht="3" hidden="1" customHeight="1" x14ac:dyDescent="0.3">
      <c r="A411" s="49"/>
      <c r="B411" s="49"/>
      <c r="C411" s="55"/>
      <c r="D411" s="49"/>
      <c r="E411" s="49"/>
      <c r="F411" s="49"/>
      <c r="G411" s="49"/>
      <c r="H411" s="49"/>
      <c r="I411" s="49"/>
      <c r="J411" s="49"/>
      <c r="K411" s="49"/>
      <c r="L411" s="49"/>
      <c r="M411" s="49"/>
      <c r="N411" s="49"/>
      <c r="O411" s="49"/>
      <c r="P411" s="49"/>
      <c r="Q411" s="49"/>
      <c r="R411" s="49"/>
      <c r="S411" s="49"/>
      <c r="T411" s="49"/>
      <c r="U411" s="49"/>
      <c r="V411" s="49"/>
      <c r="W411" s="49"/>
      <c r="X411" s="49"/>
      <c r="Y411" s="49"/>
      <c r="AB411" s="130"/>
      <c r="AC411" s="131"/>
      <c r="AD411" s="129" t="str">
        <f t="shared" si="47"/>
        <v/>
      </c>
      <c r="AE411" s="132" t="str">
        <f t="shared" si="39"/>
        <v/>
      </c>
      <c r="AF411" s="129" t="str">
        <f t="shared" si="40"/>
        <v/>
      </c>
      <c r="AG411" s="132" t="str">
        <f t="shared" si="41"/>
        <v/>
      </c>
      <c r="AH411" s="133" t="str">
        <f t="shared" si="46"/>
        <v/>
      </c>
      <c r="AI411" s="133" t="str">
        <f t="shared" si="42"/>
        <v/>
      </c>
      <c r="AJ411" s="110"/>
      <c r="AK411" s="119" t="str">
        <f t="shared" si="43"/>
        <v/>
      </c>
      <c r="AL411" s="119" t="str">
        <f t="shared" si="44"/>
        <v/>
      </c>
      <c r="AM411" s="120" t="str">
        <f t="shared" si="45"/>
        <v/>
      </c>
      <c r="AN411" s="49"/>
      <c r="AO411" s="49"/>
    </row>
    <row r="412" spans="1:41" s="109" customFormat="1" ht="3" hidden="1" customHeight="1" x14ac:dyDescent="0.3">
      <c r="A412" s="49"/>
      <c r="B412" s="49"/>
      <c r="C412" s="55"/>
      <c r="D412" s="49"/>
      <c r="E412" s="49"/>
      <c r="F412" s="49"/>
      <c r="G412" s="49"/>
      <c r="H412" s="49"/>
      <c r="I412" s="49"/>
      <c r="J412" s="49"/>
      <c r="K412" s="49"/>
      <c r="L412" s="49"/>
      <c r="M412" s="49"/>
      <c r="N412" s="49"/>
      <c r="O412" s="49"/>
      <c r="P412" s="49"/>
      <c r="Q412" s="49"/>
      <c r="R412" s="49"/>
      <c r="S412" s="49"/>
      <c r="T412" s="49"/>
      <c r="U412" s="49"/>
      <c r="V412" s="49"/>
      <c r="W412" s="49"/>
      <c r="X412" s="49"/>
      <c r="Y412" s="49"/>
      <c r="AB412" s="130"/>
      <c r="AC412" s="131"/>
      <c r="AD412" s="129" t="str">
        <f t="shared" si="47"/>
        <v/>
      </c>
      <c r="AE412" s="132" t="str">
        <f t="shared" si="39"/>
        <v/>
      </c>
      <c r="AF412" s="129" t="str">
        <f t="shared" si="40"/>
        <v/>
      </c>
      <c r="AG412" s="132" t="str">
        <f t="shared" si="41"/>
        <v/>
      </c>
      <c r="AH412" s="133" t="str">
        <f t="shared" si="46"/>
        <v/>
      </c>
      <c r="AI412" s="133" t="str">
        <f t="shared" si="42"/>
        <v/>
      </c>
      <c r="AJ412" s="110"/>
      <c r="AK412" s="119" t="str">
        <f t="shared" si="43"/>
        <v/>
      </c>
      <c r="AL412" s="119" t="str">
        <f t="shared" si="44"/>
        <v/>
      </c>
      <c r="AM412" s="120" t="str">
        <f t="shared" si="45"/>
        <v/>
      </c>
      <c r="AN412" s="49"/>
      <c r="AO412" s="49"/>
    </row>
    <row r="413" spans="1:41" s="109" customFormat="1" ht="3" hidden="1" customHeight="1" x14ac:dyDescent="0.3">
      <c r="A413" s="49"/>
      <c r="B413" s="49"/>
      <c r="C413" s="55"/>
      <c r="D413" s="49"/>
      <c r="E413" s="49"/>
      <c r="F413" s="49"/>
      <c r="G413" s="49"/>
      <c r="H413" s="49"/>
      <c r="I413" s="49"/>
      <c r="J413" s="49"/>
      <c r="K413" s="49"/>
      <c r="L413" s="49"/>
      <c r="M413" s="49"/>
      <c r="N413" s="49"/>
      <c r="O413" s="49"/>
      <c r="P413" s="49"/>
      <c r="Q413" s="49"/>
      <c r="R413" s="49"/>
      <c r="S413" s="49"/>
      <c r="T413" s="49"/>
      <c r="U413" s="49"/>
      <c r="V413" s="49"/>
      <c r="W413" s="49"/>
      <c r="X413" s="49"/>
      <c r="Y413" s="49"/>
      <c r="AB413" s="130"/>
      <c r="AC413" s="131"/>
      <c r="AD413" s="129" t="str">
        <f t="shared" si="47"/>
        <v/>
      </c>
      <c r="AE413" s="132" t="str">
        <f t="shared" si="39"/>
        <v/>
      </c>
      <c r="AF413" s="129" t="str">
        <f t="shared" si="40"/>
        <v/>
      </c>
      <c r="AG413" s="132" t="str">
        <f t="shared" si="41"/>
        <v/>
      </c>
      <c r="AH413" s="133" t="str">
        <f t="shared" si="46"/>
        <v/>
      </c>
      <c r="AI413" s="133" t="str">
        <f t="shared" si="42"/>
        <v/>
      </c>
      <c r="AJ413" s="110"/>
      <c r="AK413" s="119" t="str">
        <f t="shared" si="43"/>
        <v/>
      </c>
      <c r="AL413" s="119" t="str">
        <f t="shared" si="44"/>
        <v/>
      </c>
      <c r="AM413" s="120" t="str">
        <f t="shared" si="45"/>
        <v/>
      </c>
      <c r="AN413" s="49"/>
      <c r="AO413" s="49"/>
    </row>
    <row r="414" spans="1:41" s="109" customFormat="1" ht="3" hidden="1" customHeight="1" x14ac:dyDescent="0.3">
      <c r="A414" s="49"/>
      <c r="B414" s="49"/>
      <c r="C414" s="55"/>
      <c r="D414" s="49"/>
      <c r="E414" s="49"/>
      <c r="F414" s="49"/>
      <c r="G414" s="49"/>
      <c r="H414" s="49"/>
      <c r="I414" s="49"/>
      <c r="J414" s="49"/>
      <c r="K414" s="49"/>
      <c r="L414" s="49"/>
      <c r="M414" s="49"/>
      <c r="N414" s="49"/>
      <c r="O414" s="49"/>
      <c r="P414" s="49"/>
      <c r="Q414" s="49"/>
      <c r="R414" s="49"/>
      <c r="S414" s="49"/>
      <c r="T414" s="49"/>
      <c r="U414" s="49"/>
      <c r="V414" s="49"/>
      <c r="W414" s="49"/>
      <c r="X414" s="49"/>
      <c r="Y414" s="49"/>
      <c r="AB414" s="130"/>
      <c r="AC414" s="131"/>
      <c r="AD414" s="129" t="str">
        <f t="shared" si="47"/>
        <v/>
      </c>
      <c r="AE414" s="132" t="str">
        <f t="shared" si="39"/>
        <v/>
      </c>
      <c r="AF414" s="129" t="str">
        <f t="shared" si="40"/>
        <v/>
      </c>
      <c r="AG414" s="132" t="str">
        <f t="shared" si="41"/>
        <v/>
      </c>
      <c r="AH414" s="133" t="str">
        <f t="shared" si="46"/>
        <v/>
      </c>
      <c r="AI414" s="133" t="str">
        <f t="shared" si="42"/>
        <v/>
      </c>
      <c r="AJ414" s="110"/>
      <c r="AK414" s="119" t="str">
        <f t="shared" si="43"/>
        <v/>
      </c>
      <c r="AL414" s="119" t="str">
        <f t="shared" si="44"/>
        <v/>
      </c>
      <c r="AM414" s="120" t="str">
        <f t="shared" si="45"/>
        <v/>
      </c>
      <c r="AN414" s="49"/>
      <c r="AO414" s="49"/>
    </row>
    <row r="415" spans="1:41" s="109" customFormat="1" ht="3" hidden="1" customHeight="1" x14ac:dyDescent="0.3">
      <c r="A415" s="49"/>
      <c r="B415" s="49"/>
      <c r="C415" s="55"/>
      <c r="D415" s="49"/>
      <c r="E415" s="49"/>
      <c r="F415" s="49"/>
      <c r="G415" s="49"/>
      <c r="H415" s="49"/>
      <c r="I415" s="49"/>
      <c r="J415" s="49"/>
      <c r="K415" s="49"/>
      <c r="L415" s="49"/>
      <c r="M415" s="49"/>
      <c r="N415" s="49"/>
      <c r="O415" s="49"/>
      <c r="P415" s="49"/>
      <c r="Q415" s="49"/>
      <c r="R415" s="49"/>
      <c r="S415" s="49"/>
      <c r="T415" s="49"/>
      <c r="U415" s="49"/>
      <c r="V415" s="49"/>
      <c r="W415" s="49"/>
      <c r="X415" s="49"/>
      <c r="Y415" s="49"/>
      <c r="AB415" s="130"/>
      <c r="AC415" s="131"/>
      <c r="AD415" s="129" t="str">
        <f t="shared" si="47"/>
        <v/>
      </c>
      <c r="AE415" s="132" t="str">
        <f t="shared" si="39"/>
        <v/>
      </c>
      <c r="AF415" s="129" t="str">
        <f t="shared" si="40"/>
        <v/>
      </c>
      <c r="AG415" s="132" t="str">
        <f t="shared" si="41"/>
        <v/>
      </c>
      <c r="AH415" s="133" t="str">
        <f t="shared" si="46"/>
        <v/>
      </c>
      <c r="AI415" s="133" t="str">
        <f t="shared" si="42"/>
        <v/>
      </c>
      <c r="AJ415" s="110"/>
      <c r="AK415" s="119" t="str">
        <f t="shared" si="43"/>
        <v/>
      </c>
      <c r="AL415" s="119" t="str">
        <f t="shared" si="44"/>
        <v/>
      </c>
      <c r="AM415" s="120" t="str">
        <f t="shared" si="45"/>
        <v/>
      </c>
      <c r="AN415" s="49"/>
      <c r="AO415" s="49"/>
    </row>
    <row r="416" spans="1:41" s="109" customFormat="1" ht="3" hidden="1" customHeight="1" x14ac:dyDescent="0.3">
      <c r="A416" s="49"/>
      <c r="B416" s="49"/>
      <c r="C416" s="55"/>
      <c r="D416" s="49"/>
      <c r="E416" s="49"/>
      <c r="F416" s="49"/>
      <c r="G416" s="49"/>
      <c r="H416" s="49"/>
      <c r="I416" s="49"/>
      <c r="J416" s="49"/>
      <c r="K416" s="49"/>
      <c r="L416" s="49"/>
      <c r="M416" s="49"/>
      <c r="N416" s="49"/>
      <c r="O416" s="49"/>
      <c r="P416" s="49"/>
      <c r="Q416" s="49"/>
      <c r="R416" s="49"/>
      <c r="S416" s="49"/>
      <c r="T416" s="49"/>
      <c r="U416" s="49"/>
      <c r="V416" s="49"/>
      <c r="W416" s="49"/>
      <c r="X416" s="49"/>
      <c r="Y416" s="49"/>
      <c r="AB416" s="130"/>
      <c r="AC416" s="131"/>
      <c r="AD416" s="129" t="str">
        <f t="shared" ref="AD416:AD447" si="48">IF(AC416="","",AD$351+(2*(AC416-AC$351)*AA$356))</f>
        <v/>
      </c>
      <c r="AE416" s="132" t="str">
        <f t="shared" si="39"/>
        <v/>
      </c>
      <c r="AF416" s="129" t="str">
        <f t="shared" si="40"/>
        <v/>
      </c>
      <c r="AG416" s="132" t="str">
        <f t="shared" si="41"/>
        <v/>
      </c>
      <c r="AH416" s="133" t="str">
        <f t="shared" si="46"/>
        <v/>
      </c>
      <c r="AI416" s="133" t="str">
        <f t="shared" si="42"/>
        <v/>
      </c>
      <c r="AJ416" s="110"/>
      <c r="AK416" s="119" t="str">
        <f t="shared" si="43"/>
        <v/>
      </c>
      <c r="AL416" s="119" t="str">
        <f t="shared" si="44"/>
        <v/>
      </c>
      <c r="AM416" s="120" t="str">
        <f t="shared" si="45"/>
        <v/>
      </c>
      <c r="AN416" s="49"/>
      <c r="AO416" s="49"/>
    </row>
    <row r="417" spans="1:41" s="109" customFormat="1" ht="3" hidden="1" customHeight="1" x14ac:dyDescent="0.3">
      <c r="A417" s="49"/>
      <c r="B417" s="49"/>
      <c r="C417" s="55"/>
      <c r="D417" s="49"/>
      <c r="E417" s="49"/>
      <c r="F417" s="49"/>
      <c r="G417" s="49"/>
      <c r="H417" s="49"/>
      <c r="I417" s="49"/>
      <c r="J417" s="49"/>
      <c r="K417" s="49"/>
      <c r="L417" s="49"/>
      <c r="M417" s="49"/>
      <c r="N417" s="49"/>
      <c r="O417" s="49"/>
      <c r="P417" s="49"/>
      <c r="Q417" s="49"/>
      <c r="R417" s="49"/>
      <c r="S417" s="49"/>
      <c r="T417" s="49"/>
      <c r="U417" s="49"/>
      <c r="V417" s="49"/>
      <c r="W417" s="49"/>
      <c r="X417" s="49"/>
      <c r="Y417" s="49"/>
      <c r="AB417" s="130"/>
      <c r="AC417" s="131"/>
      <c r="AD417" s="129" t="str">
        <f t="shared" si="48"/>
        <v/>
      </c>
      <c r="AE417" s="132" t="str">
        <f t="shared" ref="AE417:AE451" si="49">IF(AC417="","",(AD417/2)^2*3.1415)</f>
        <v/>
      </c>
      <c r="AF417" s="129" t="str">
        <f t="shared" ref="AF417:AF451" si="50">IF(AC417="","",(AC417-AC416)/3*(AE416+AE417+(AE417*AE416)^0.5))</f>
        <v/>
      </c>
      <c r="AG417" s="132" t="str">
        <f t="shared" ref="AG417:AG451" si="51">IF(AC417="","",AG416+AF417)</f>
        <v/>
      </c>
      <c r="AH417" s="133" t="str">
        <f t="shared" si="46"/>
        <v/>
      </c>
      <c r="AI417" s="133" t="str">
        <f t="shared" si="42"/>
        <v/>
      </c>
      <c r="AJ417" s="110"/>
      <c r="AK417" s="119" t="str">
        <f t="shared" si="43"/>
        <v/>
      </c>
      <c r="AL417" s="119" t="str">
        <f t="shared" si="44"/>
        <v/>
      </c>
      <c r="AM417" s="120" t="str">
        <f t="shared" si="45"/>
        <v/>
      </c>
      <c r="AN417" s="49"/>
      <c r="AO417" s="49"/>
    </row>
    <row r="418" spans="1:41" s="109" customFormat="1" ht="3" hidden="1" customHeight="1" x14ac:dyDescent="0.3">
      <c r="A418" s="49"/>
      <c r="B418" s="49"/>
      <c r="C418" s="55"/>
      <c r="D418" s="49"/>
      <c r="E418" s="49"/>
      <c r="F418" s="49"/>
      <c r="G418" s="49"/>
      <c r="H418" s="49"/>
      <c r="I418" s="49"/>
      <c r="J418" s="49"/>
      <c r="K418" s="49"/>
      <c r="L418" s="49"/>
      <c r="M418" s="49"/>
      <c r="N418" s="49"/>
      <c r="O418" s="49"/>
      <c r="P418" s="49"/>
      <c r="Q418" s="49"/>
      <c r="R418" s="49"/>
      <c r="S418" s="49"/>
      <c r="T418" s="49"/>
      <c r="U418" s="49"/>
      <c r="V418" s="49"/>
      <c r="W418" s="49"/>
      <c r="X418" s="49"/>
      <c r="Y418" s="49"/>
      <c r="AB418" s="130"/>
      <c r="AC418" s="131"/>
      <c r="AD418" s="129" t="str">
        <f t="shared" si="48"/>
        <v/>
      </c>
      <c r="AE418" s="132" t="str">
        <f t="shared" si="49"/>
        <v/>
      </c>
      <c r="AF418" s="129" t="str">
        <f t="shared" si="50"/>
        <v/>
      </c>
      <c r="AG418" s="132" t="str">
        <f t="shared" si="51"/>
        <v/>
      </c>
      <c r="AH418" s="133" t="str">
        <f t="shared" si="46"/>
        <v/>
      </c>
      <c r="AI418" s="133" t="str">
        <f t="shared" si="42"/>
        <v/>
      </c>
      <c r="AJ418" s="110"/>
      <c r="AK418" s="119" t="str">
        <f t="shared" si="43"/>
        <v/>
      </c>
      <c r="AL418" s="119" t="str">
        <f t="shared" si="44"/>
        <v/>
      </c>
      <c r="AM418" s="120" t="str">
        <f t="shared" si="45"/>
        <v/>
      </c>
      <c r="AN418" s="49"/>
      <c r="AO418" s="49"/>
    </row>
    <row r="419" spans="1:41" s="109" customFormat="1" ht="3" hidden="1" customHeight="1" x14ac:dyDescent="0.3">
      <c r="A419" s="49"/>
      <c r="B419" s="49"/>
      <c r="C419" s="55"/>
      <c r="D419" s="49"/>
      <c r="E419" s="49"/>
      <c r="F419" s="49"/>
      <c r="G419" s="49"/>
      <c r="H419" s="49"/>
      <c r="I419" s="49"/>
      <c r="J419" s="49"/>
      <c r="K419" s="49"/>
      <c r="L419" s="49"/>
      <c r="M419" s="49"/>
      <c r="N419" s="49"/>
      <c r="O419" s="49"/>
      <c r="P419" s="49"/>
      <c r="Q419" s="49"/>
      <c r="R419" s="49"/>
      <c r="S419" s="49"/>
      <c r="T419" s="49"/>
      <c r="U419" s="49"/>
      <c r="V419" s="49"/>
      <c r="W419" s="49"/>
      <c r="X419" s="49"/>
      <c r="Y419" s="49"/>
      <c r="AB419" s="130"/>
      <c r="AC419" s="131"/>
      <c r="AD419" s="129" t="str">
        <f t="shared" si="48"/>
        <v/>
      </c>
      <c r="AE419" s="132" t="str">
        <f t="shared" si="49"/>
        <v/>
      </c>
      <c r="AF419" s="129" t="str">
        <f t="shared" si="50"/>
        <v/>
      </c>
      <c r="AG419" s="132" t="str">
        <f t="shared" si="51"/>
        <v/>
      </c>
      <c r="AH419" s="133" t="str">
        <f t="shared" si="46"/>
        <v/>
      </c>
      <c r="AI419" s="133" t="str">
        <f t="shared" si="42"/>
        <v/>
      </c>
      <c r="AJ419" s="110"/>
      <c r="AK419" s="119" t="str">
        <f t="shared" si="43"/>
        <v/>
      </c>
      <c r="AL419" s="119" t="str">
        <f t="shared" si="44"/>
        <v/>
      </c>
      <c r="AM419" s="120" t="str">
        <f t="shared" si="45"/>
        <v/>
      </c>
      <c r="AN419" s="49"/>
      <c r="AO419" s="49"/>
    </row>
    <row r="420" spans="1:41" s="109" customFormat="1" ht="3" hidden="1" customHeight="1" x14ac:dyDescent="0.3">
      <c r="A420" s="49"/>
      <c r="B420" s="49"/>
      <c r="C420" s="55"/>
      <c r="D420" s="49"/>
      <c r="E420" s="49"/>
      <c r="F420" s="49"/>
      <c r="G420" s="49"/>
      <c r="H420" s="49"/>
      <c r="I420" s="49"/>
      <c r="J420" s="49"/>
      <c r="K420" s="49"/>
      <c r="L420" s="49"/>
      <c r="M420" s="49"/>
      <c r="N420" s="49"/>
      <c r="O420" s="49"/>
      <c r="P420" s="49"/>
      <c r="Q420" s="49"/>
      <c r="R420" s="49"/>
      <c r="S420" s="49"/>
      <c r="T420" s="49"/>
      <c r="U420" s="49"/>
      <c r="V420" s="49"/>
      <c r="W420" s="49"/>
      <c r="X420" s="49"/>
      <c r="Y420" s="49"/>
      <c r="AB420" s="130"/>
      <c r="AC420" s="131"/>
      <c r="AD420" s="129" t="str">
        <f t="shared" si="48"/>
        <v/>
      </c>
      <c r="AE420" s="132" t="str">
        <f t="shared" si="49"/>
        <v/>
      </c>
      <c r="AF420" s="129" t="str">
        <f t="shared" si="50"/>
        <v/>
      </c>
      <c r="AG420" s="132" t="str">
        <f t="shared" si="51"/>
        <v/>
      </c>
      <c r="AH420" s="133" t="str">
        <f t="shared" si="46"/>
        <v/>
      </c>
      <c r="AI420" s="133" t="str">
        <f t="shared" si="42"/>
        <v/>
      </c>
      <c r="AJ420" s="110"/>
      <c r="AK420" s="119" t="str">
        <f t="shared" si="43"/>
        <v/>
      </c>
      <c r="AL420" s="119" t="str">
        <f t="shared" si="44"/>
        <v/>
      </c>
      <c r="AM420" s="120" t="str">
        <f t="shared" si="45"/>
        <v/>
      </c>
      <c r="AN420" s="49"/>
      <c r="AO420" s="49"/>
    </row>
    <row r="421" spans="1:41" s="109" customFormat="1" ht="3" hidden="1" customHeight="1" x14ac:dyDescent="0.3">
      <c r="A421" s="49"/>
      <c r="B421" s="49"/>
      <c r="C421" s="55"/>
      <c r="D421" s="49"/>
      <c r="E421" s="49"/>
      <c r="F421" s="49"/>
      <c r="G421" s="49"/>
      <c r="H421" s="49"/>
      <c r="I421" s="49"/>
      <c r="J421" s="49"/>
      <c r="K421" s="49"/>
      <c r="L421" s="49"/>
      <c r="M421" s="49"/>
      <c r="N421" s="49"/>
      <c r="O421" s="49"/>
      <c r="P421" s="49"/>
      <c r="Q421" s="49"/>
      <c r="R421" s="49"/>
      <c r="S421" s="49"/>
      <c r="T421" s="49"/>
      <c r="U421" s="49"/>
      <c r="V421" s="49"/>
      <c r="W421" s="49"/>
      <c r="X421" s="49"/>
      <c r="Y421" s="49"/>
      <c r="AB421" s="130"/>
      <c r="AC421" s="131"/>
      <c r="AD421" s="129" t="str">
        <f t="shared" si="48"/>
        <v/>
      </c>
      <c r="AE421" s="132" t="str">
        <f t="shared" si="49"/>
        <v/>
      </c>
      <c r="AF421" s="129" t="str">
        <f t="shared" si="50"/>
        <v/>
      </c>
      <c r="AG421" s="132" t="str">
        <f t="shared" si="51"/>
        <v/>
      </c>
      <c r="AH421" s="133" t="str">
        <f t="shared" si="46"/>
        <v/>
      </c>
      <c r="AI421" s="133" t="str">
        <f t="shared" si="42"/>
        <v/>
      </c>
      <c r="AJ421" s="110"/>
      <c r="AK421" s="119" t="str">
        <f t="shared" si="43"/>
        <v/>
      </c>
      <c r="AL421" s="119" t="str">
        <f t="shared" si="44"/>
        <v/>
      </c>
      <c r="AM421" s="120" t="str">
        <f t="shared" si="45"/>
        <v/>
      </c>
      <c r="AN421" s="49"/>
      <c r="AO421" s="49"/>
    </row>
    <row r="422" spans="1:41" s="109" customFormat="1" ht="3" hidden="1" customHeight="1" x14ac:dyDescent="0.3">
      <c r="A422" s="49"/>
      <c r="B422" s="49"/>
      <c r="C422" s="55"/>
      <c r="D422" s="49"/>
      <c r="E422" s="49"/>
      <c r="F422" s="49"/>
      <c r="G422" s="49"/>
      <c r="H422" s="49"/>
      <c r="I422" s="49"/>
      <c r="J422" s="49"/>
      <c r="K422" s="49"/>
      <c r="L422" s="49"/>
      <c r="M422" s="49"/>
      <c r="N422" s="49"/>
      <c r="O422" s="49"/>
      <c r="P422" s="49"/>
      <c r="Q422" s="49"/>
      <c r="R422" s="49"/>
      <c r="S422" s="49"/>
      <c r="T422" s="49"/>
      <c r="U422" s="49"/>
      <c r="V422" s="49"/>
      <c r="W422" s="49"/>
      <c r="X422" s="49"/>
      <c r="Y422" s="49"/>
      <c r="AB422" s="130"/>
      <c r="AC422" s="131"/>
      <c r="AD422" s="129" t="str">
        <f t="shared" si="48"/>
        <v/>
      </c>
      <c r="AE422" s="132" t="str">
        <f t="shared" si="49"/>
        <v/>
      </c>
      <c r="AF422" s="129" t="str">
        <f t="shared" si="50"/>
        <v/>
      </c>
      <c r="AG422" s="132" t="str">
        <f t="shared" si="51"/>
        <v/>
      </c>
      <c r="AH422" s="133" t="str">
        <f t="shared" si="46"/>
        <v/>
      </c>
      <c r="AI422" s="133" t="str">
        <f t="shared" si="42"/>
        <v/>
      </c>
      <c r="AJ422" s="110"/>
      <c r="AK422" s="119" t="str">
        <f t="shared" si="43"/>
        <v/>
      </c>
      <c r="AL422" s="119" t="str">
        <f t="shared" si="44"/>
        <v/>
      </c>
      <c r="AM422" s="120" t="str">
        <f t="shared" si="45"/>
        <v/>
      </c>
      <c r="AN422" s="49"/>
      <c r="AO422" s="49"/>
    </row>
    <row r="423" spans="1:41" s="109" customFormat="1" ht="3" hidden="1" customHeight="1" x14ac:dyDescent="0.3">
      <c r="A423" s="49"/>
      <c r="B423" s="49"/>
      <c r="C423" s="55"/>
      <c r="D423" s="49"/>
      <c r="E423" s="49"/>
      <c r="F423" s="49"/>
      <c r="G423" s="49"/>
      <c r="H423" s="49"/>
      <c r="I423" s="49"/>
      <c r="J423" s="49"/>
      <c r="K423" s="49"/>
      <c r="L423" s="49"/>
      <c r="M423" s="49"/>
      <c r="N423" s="49"/>
      <c r="O423" s="49"/>
      <c r="P423" s="49"/>
      <c r="Q423" s="49"/>
      <c r="R423" s="49"/>
      <c r="S423" s="49"/>
      <c r="T423" s="49"/>
      <c r="U423" s="49"/>
      <c r="V423" s="49"/>
      <c r="W423" s="49"/>
      <c r="X423" s="49"/>
      <c r="Y423" s="49"/>
      <c r="AB423" s="130"/>
      <c r="AC423" s="131"/>
      <c r="AD423" s="129" t="str">
        <f t="shared" si="48"/>
        <v/>
      </c>
      <c r="AE423" s="132" t="str">
        <f t="shared" si="49"/>
        <v/>
      </c>
      <c r="AF423" s="129" t="str">
        <f t="shared" si="50"/>
        <v/>
      </c>
      <c r="AG423" s="132" t="str">
        <f t="shared" si="51"/>
        <v/>
      </c>
      <c r="AH423" s="133" t="str">
        <f t="shared" si="46"/>
        <v/>
      </c>
      <c r="AI423" s="133" t="str">
        <f t="shared" si="42"/>
        <v/>
      </c>
      <c r="AJ423" s="110"/>
      <c r="AK423" s="119" t="str">
        <f t="shared" si="43"/>
        <v/>
      </c>
      <c r="AL423" s="119" t="str">
        <f t="shared" si="44"/>
        <v/>
      </c>
      <c r="AM423" s="120" t="str">
        <f t="shared" si="45"/>
        <v/>
      </c>
      <c r="AN423" s="49"/>
      <c r="AO423" s="49"/>
    </row>
    <row r="424" spans="1:41" s="109" customFormat="1" ht="3" hidden="1" customHeight="1" x14ac:dyDescent="0.3">
      <c r="A424" s="49"/>
      <c r="B424" s="49"/>
      <c r="C424" s="55"/>
      <c r="D424" s="49"/>
      <c r="E424" s="49"/>
      <c r="F424" s="49"/>
      <c r="G424" s="49"/>
      <c r="H424" s="49"/>
      <c r="I424" s="49"/>
      <c r="J424" s="49"/>
      <c r="K424" s="49"/>
      <c r="L424" s="49"/>
      <c r="M424" s="49"/>
      <c r="N424" s="49"/>
      <c r="O424" s="49"/>
      <c r="P424" s="49"/>
      <c r="Q424" s="49"/>
      <c r="R424" s="49"/>
      <c r="S424" s="49"/>
      <c r="T424" s="49"/>
      <c r="U424" s="49"/>
      <c r="V424" s="49"/>
      <c r="W424" s="49"/>
      <c r="X424" s="49"/>
      <c r="Y424" s="49"/>
      <c r="AB424" s="130"/>
      <c r="AC424" s="131"/>
      <c r="AD424" s="129" t="str">
        <f t="shared" si="48"/>
        <v/>
      </c>
      <c r="AE424" s="132" t="str">
        <f t="shared" si="49"/>
        <v/>
      </c>
      <c r="AF424" s="129" t="str">
        <f t="shared" si="50"/>
        <v/>
      </c>
      <c r="AG424" s="132" t="str">
        <f t="shared" si="51"/>
        <v/>
      </c>
      <c r="AH424" s="133" t="str">
        <f t="shared" si="46"/>
        <v/>
      </c>
      <c r="AI424" s="133" t="str">
        <f t="shared" si="42"/>
        <v/>
      </c>
      <c r="AJ424" s="110"/>
      <c r="AK424" s="119" t="str">
        <f t="shared" si="43"/>
        <v/>
      </c>
      <c r="AL424" s="119" t="str">
        <f t="shared" si="44"/>
        <v/>
      </c>
      <c r="AM424" s="120" t="str">
        <f t="shared" si="45"/>
        <v/>
      </c>
      <c r="AN424" s="49"/>
      <c r="AO424" s="49"/>
    </row>
    <row r="425" spans="1:41" s="109" customFormat="1" ht="3" hidden="1" customHeight="1" x14ac:dyDescent="0.3">
      <c r="A425" s="49"/>
      <c r="B425" s="49"/>
      <c r="C425" s="55"/>
      <c r="D425" s="49"/>
      <c r="E425" s="49"/>
      <c r="F425" s="49"/>
      <c r="G425" s="49"/>
      <c r="H425" s="49"/>
      <c r="I425" s="49"/>
      <c r="J425" s="49"/>
      <c r="K425" s="49"/>
      <c r="L425" s="49"/>
      <c r="M425" s="49"/>
      <c r="N425" s="49"/>
      <c r="O425" s="49"/>
      <c r="P425" s="49"/>
      <c r="Q425" s="49"/>
      <c r="R425" s="49"/>
      <c r="S425" s="49"/>
      <c r="T425" s="49"/>
      <c r="U425" s="49"/>
      <c r="V425" s="49"/>
      <c r="W425" s="49"/>
      <c r="X425" s="49"/>
      <c r="Y425" s="49"/>
      <c r="AB425" s="130"/>
      <c r="AC425" s="131"/>
      <c r="AD425" s="129" t="str">
        <f t="shared" si="48"/>
        <v/>
      </c>
      <c r="AE425" s="132" t="str">
        <f t="shared" si="49"/>
        <v/>
      </c>
      <c r="AF425" s="129" t="str">
        <f t="shared" si="50"/>
        <v/>
      </c>
      <c r="AG425" s="132" t="str">
        <f t="shared" si="51"/>
        <v/>
      </c>
      <c r="AH425" s="133" t="str">
        <f t="shared" si="46"/>
        <v/>
      </c>
      <c r="AI425" s="133" t="str">
        <f t="shared" si="42"/>
        <v/>
      </c>
      <c r="AJ425" s="110"/>
      <c r="AK425" s="119" t="str">
        <f t="shared" si="43"/>
        <v/>
      </c>
      <c r="AL425" s="119" t="str">
        <f t="shared" si="44"/>
        <v/>
      </c>
      <c r="AM425" s="120" t="str">
        <f t="shared" si="45"/>
        <v/>
      </c>
      <c r="AN425" s="49"/>
      <c r="AO425" s="49"/>
    </row>
    <row r="426" spans="1:41" s="109" customFormat="1" ht="3" hidden="1" customHeight="1" x14ac:dyDescent="0.3">
      <c r="A426" s="49"/>
      <c r="B426" s="49"/>
      <c r="C426" s="55"/>
      <c r="D426" s="49"/>
      <c r="E426" s="49"/>
      <c r="F426" s="49"/>
      <c r="G426" s="49"/>
      <c r="H426" s="49"/>
      <c r="I426" s="49"/>
      <c r="J426" s="49"/>
      <c r="K426" s="49"/>
      <c r="L426" s="49"/>
      <c r="M426" s="49"/>
      <c r="N426" s="49"/>
      <c r="O426" s="49"/>
      <c r="P426" s="49"/>
      <c r="Q426" s="49"/>
      <c r="R426" s="49"/>
      <c r="S426" s="49"/>
      <c r="T426" s="49"/>
      <c r="U426" s="49"/>
      <c r="V426" s="49"/>
      <c r="W426" s="49"/>
      <c r="X426" s="49"/>
      <c r="Y426" s="49"/>
      <c r="AB426" s="130"/>
      <c r="AC426" s="131"/>
      <c r="AD426" s="129" t="str">
        <f t="shared" si="48"/>
        <v/>
      </c>
      <c r="AE426" s="132" t="str">
        <f t="shared" si="49"/>
        <v/>
      </c>
      <c r="AF426" s="129" t="str">
        <f t="shared" si="50"/>
        <v/>
      </c>
      <c r="AG426" s="132" t="str">
        <f t="shared" si="51"/>
        <v/>
      </c>
      <c r="AH426" s="133" t="str">
        <f t="shared" si="46"/>
        <v/>
      </c>
      <c r="AI426" s="133" t="str">
        <f t="shared" si="42"/>
        <v/>
      </c>
      <c r="AJ426" s="110"/>
      <c r="AK426" s="119" t="str">
        <f t="shared" si="43"/>
        <v/>
      </c>
      <c r="AL426" s="119" t="str">
        <f t="shared" si="44"/>
        <v/>
      </c>
      <c r="AM426" s="120" t="str">
        <f t="shared" si="45"/>
        <v/>
      </c>
      <c r="AN426" s="49"/>
      <c r="AO426" s="49"/>
    </row>
    <row r="427" spans="1:41" s="109" customFormat="1" ht="3" hidden="1" customHeight="1" x14ac:dyDescent="0.3">
      <c r="A427" s="49"/>
      <c r="B427" s="49"/>
      <c r="C427" s="55"/>
      <c r="D427" s="49"/>
      <c r="E427" s="49"/>
      <c r="F427" s="49"/>
      <c r="G427" s="49"/>
      <c r="H427" s="49"/>
      <c r="I427" s="49"/>
      <c r="J427" s="49"/>
      <c r="K427" s="49"/>
      <c r="L427" s="49"/>
      <c r="M427" s="49"/>
      <c r="N427" s="49"/>
      <c r="O427" s="49"/>
      <c r="P427" s="49"/>
      <c r="Q427" s="49"/>
      <c r="R427" s="49"/>
      <c r="S427" s="49"/>
      <c r="T427" s="49"/>
      <c r="U427" s="49"/>
      <c r="V427" s="49"/>
      <c r="W427" s="49"/>
      <c r="X427" s="49"/>
      <c r="Y427" s="49"/>
      <c r="AB427" s="130"/>
      <c r="AC427" s="131"/>
      <c r="AD427" s="129" t="str">
        <f t="shared" si="48"/>
        <v/>
      </c>
      <c r="AE427" s="132" t="str">
        <f t="shared" si="49"/>
        <v/>
      </c>
      <c r="AF427" s="129" t="str">
        <f t="shared" si="50"/>
        <v/>
      </c>
      <c r="AG427" s="132" t="str">
        <f t="shared" si="51"/>
        <v/>
      </c>
      <c r="AH427" s="133" t="str">
        <f t="shared" si="46"/>
        <v/>
      </c>
      <c r="AI427" s="133" t="str">
        <f t="shared" si="42"/>
        <v/>
      </c>
      <c r="AJ427" s="110"/>
      <c r="AK427" s="119" t="str">
        <f t="shared" si="43"/>
        <v/>
      </c>
      <c r="AL427" s="119" t="str">
        <f t="shared" si="44"/>
        <v/>
      </c>
      <c r="AM427" s="120" t="str">
        <f t="shared" si="45"/>
        <v/>
      </c>
      <c r="AN427" s="49"/>
      <c r="AO427" s="49"/>
    </row>
    <row r="428" spans="1:41" s="109" customFormat="1" ht="3" hidden="1" customHeight="1" x14ac:dyDescent="0.3">
      <c r="A428" s="49"/>
      <c r="B428" s="49"/>
      <c r="C428" s="55"/>
      <c r="D428" s="49"/>
      <c r="E428" s="49"/>
      <c r="F428" s="49"/>
      <c r="G428" s="49"/>
      <c r="H428" s="49"/>
      <c r="I428" s="49"/>
      <c r="J428" s="49"/>
      <c r="K428" s="49"/>
      <c r="L428" s="49"/>
      <c r="M428" s="49"/>
      <c r="N428" s="49"/>
      <c r="O428" s="49"/>
      <c r="P428" s="49"/>
      <c r="Q428" s="49"/>
      <c r="R428" s="49"/>
      <c r="S428" s="49"/>
      <c r="T428" s="49"/>
      <c r="U428" s="49"/>
      <c r="V428" s="49"/>
      <c r="W428" s="49"/>
      <c r="X428" s="49"/>
      <c r="Y428" s="49"/>
      <c r="AB428" s="130"/>
      <c r="AC428" s="131"/>
      <c r="AD428" s="129" t="str">
        <f t="shared" si="48"/>
        <v/>
      </c>
      <c r="AE428" s="132" t="str">
        <f t="shared" si="49"/>
        <v/>
      </c>
      <c r="AF428" s="129" t="str">
        <f t="shared" si="50"/>
        <v/>
      </c>
      <c r="AG428" s="132" t="str">
        <f t="shared" si="51"/>
        <v/>
      </c>
      <c r="AH428" s="133" t="str">
        <f t="shared" si="46"/>
        <v/>
      </c>
      <c r="AI428" s="133" t="str">
        <f t="shared" si="42"/>
        <v/>
      </c>
      <c r="AJ428" s="110"/>
      <c r="AK428" s="119" t="str">
        <f t="shared" si="43"/>
        <v/>
      </c>
      <c r="AL428" s="119" t="str">
        <f t="shared" si="44"/>
        <v/>
      </c>
      <c r="AM428" s="120" t="str">
        <f t="shared" si="45"/>
        <v/>
      </c>
      <c r="AN428" s="49"/>
      <c r="AO428" s="49"/>
    </row>
    <row r="429" spans="1:41" s="109" customFormat="1" ht="3" hidden="1" customHeight="1" x14ac:dyDescent="0.3">
      <c r="A429" s="49"/>
      <c r="B429" s="49"/>
      <c r="C429" s="55"/>
      <c r="D429" s="49"/>
      <c r="E429" s="49"/>
      <c r="F429" s="49"/>
      <c r="G429" s="49"/>
      <c r="H429" s="49"/>
      <c r="I429" s="49"/>
      <c r="J429" s="49"/>
      <c r="K429" s="49"/>
      <c r="L429" s="49"/>
      <c r="M429" s="49"/>
      <c r="N429" s="49"/>
      <c r="O429" s="49"/>
      <c r="P429" s="49"/>
      <c r="Q429" s="49"/>
      <c r="R429" s="49"/>
      <c r="S429" s="49"/>
      <c r="T429" s="49"/>
      <c r="U429" s="49"/>
      <c r="V429" s="49"/>
      <c r="W429" s="49"/>
      <c r="X429" s="49"/>
      <c r="Y429" s="49"/>
      <c r="AB429" s="130"/>
      <c r="AC429" s="131"/>
      <c r="AD429" s="129" t="str">
        <f t="shared" si="48"/>
        <v/>
      </c>
      <c r="AE429" s="132" t="str">
        <f t="shared" si="49"/>
        <v/>
      </c>
      <c r="AF429" s="129" t="str">
        <f t="shared" si="50"/>
        <v/>
      </c>
      <c r="AG429" s="132" t="str">
        <f t="shared" si="51"/>
        <v/>
      </c>
      <c r="AH429" s="133" t="str">
        <f t="shared" si="46"/>
        <v/>
      </c>
      <c r="AI429" s="133" t="str">
        <f t="shared" si="42"/>
        <v/>
      </c>
      <c r="AJ429" s="110"/>
      <c r="AK429" s="119" t="str">
        <f t="shared" si="43"/>
        <v/>
      </c>
      <c r="AL429" s="119" t="str">
        <f t="shared" si="44"/>
        <v/>
      </c>
      <c r="AM429" s="120" t="str">
        <f t="shared" si="45"/>
        <v/>
      </c>
      <c r="AN429" s="49"/>
      <c r="AO429" s="49"/>
    </row>
    <row r="430" spans="1:41" s="109" customFormat="1" ht="3" hidden="1" customHeight="1" x14ac:dyDescent="0.3">
      <c r="A430" s="49"/>
      <c r="B430" s="49"/>
      <c r="C430" s="55"/>
      <c r="D430" s="49"/>
      <c r="E430" s="49"/>
      <c r="F430" s="49"/>
      <c r="G430" s="49"/>
      <c r="H430" s="49"/>
      <c r="I430" s="49"/>
      <c r="J430" s="49"/>
      <c r="K430" s="49"/>
      <c r="L430" s="49"/>
      <c r="M430" s="49"/>
      <c r="N430" s="49"/>
      <c r="O430" s="49"/>
      <c r="P430" s="49"/>
      <c r="Q430" s="49"/>
      <c r="R430" s="49"/>
      <c r="S430" s="49"/>
      <c r="T430" s="49"/>
      <c r="U430" s="49"/>
      <c r="V430" s="49"/>
      <c r="W430" s="49"/>
      <c r="X430" s="49"/>
      <c r="Y430" s="49"/>
      <c r="AB430" s="130"/>
      <c r="AC430" s="131"/>
      <c r="AD430" s="129" t="str">
        <f t="shared" si="48"/>
        <v/>
      </c>
      <c r="AE430" s="132" t="str">
        <f t="shared" si="49"/>
        <v/>
      </c>
      <c r="AF430" s="129" t="str">
        <f t="shared" si="50"/>
        <v/>
      </c>
      <c r="AG430" s="132" t="str">
        <f t="shared" si="51"/>
        <v/>
      </c>
      <c r="AH430" s="133" t="str">
        <f t="shared" si="46"/>
        <v/>
      </c>
      <c r="AI430" s="133" t="str">
        <f t="shared" si="42"/>
        <v/>
      </c>
      <c r="AJ430" s="110"/>
      <c r="AK430" s="119" t="str">
        <f t="shared" si="43"/>
        <v/>
      </c>
      <c r="AL430" s="119" t="str">
        <f t="shared" si="44"/>
        <v/>
      </c>
      <c r="AM430" s="120" t="str">
        <f t="shared" si="45"/>
        <v/>
      </c>
      <c r="AN430" s="49"/>
      <c r="AO430" s="49"/>
    </row>
    <row r="431" spans="1:41" s="109" customFormat="1" ht="3" hidden="1" customHeight="1" x14ac:dyDescent="0.3">
      <c r="A431" s="49"/>
      <c r="B431" s="49"/>
      <c r="C431" s="55"/>
      <c r="D431" s="49"/>
      <c r="E431" s="49"/>
      <c r="F431" s="49"/>
      <c r="G431" s="49"/>
      <c r="H431" s="49"/>
      <c r="I431" s="49"/>
      <c r="J431" s="49"/>
      <c r="K431" s="49"/>
      <c r="L431" s="49"/>
      <c r="M431" s="49"/>
      <c r="N431" s="49"/>
      <c r="O431" s="49"/>
      <c r="P431" s="49"/>
      <c r="Q431" s="49"/>
      <c r="R431" s="49"/>
      <c r="S431" s="49"/>
      <c r="T431" s="49"/>
      <c r="U431" s="49"/>
      <c r="V431" s="49"/>
      <c r="W431" s="49"/>
      <c r="X431" s="49"/>
      <c r="Y431" s="49"/>
      <c r="AB431" s="130"/>
      <c r="AC431" s="131"/>
      <c r="AD431" s="129" t="str">
        <f t="shared" si="48"/>
        <v/>
      </c>
      <c r="AE431" s="132" t="str">
        <f t="shared" si="49"/>
        <v/>
      </c>
      <c r="AF431" s="129" t="str">
        <f t="shared" si="50"/>
        <v/>
      </c>
      <c r="AG431" s="132" t="str">
        <f t="shared" si="51"/>
        <v/>
      </c>
      <c r="AH431" s="133" t="str">
        <f t="shared" si="46"/>
        <v/>
      </c>
      <c r="AI431" s="133" t="str">
        <f t="shared" si="42"/>
        <v/>
      </c>
      <c r="AJ431" s="110"/>
      <c r="AK431" s="119" t="str">
        <f t="shared" si="43"/>
        <v/>
      </c>
      <c r="AL431" s="119" t="str">
        <f t="shared" si="44"/>
        <v/>
      </c>
      <c r="AM431" s="120" t="str">
        <f t="shared" si="45"/>
        <v/>
      </c>
      <c r="AN431" s="49"/>
      <c r="AO431" s="49"/>
    </row>
    <row r="432" spans="1:41" ht="3" hidden="1" customHeight="1" x14ac:dyDescent="0.3">
      <c r="Z432" s="109"/>
      <c r="AA432" s="109"/>
      <c r="AB432" s="130"/>
      <c r="AC432" s="131"/>
      <c r="AD432" s="129" t="str">
        <f t="shared" si="48"/>
        <v/>
      </c>
      <c r="AE432" s="132" t="str">
        <f t="shared" si="49"/>
        <v/>
      </c>
      <c r="AF432" s="129" t="str">
        <f t="shared" si="50"/>
        <v/>
      </c>
      <c r="AG432" s="132" t="str">
        <f t="shared" si="51"/>
        <v/>
      </c>
      <c r="AH432" s="133" t="str">
        <f t="shared" si="46"/>
        <v/>
      </c>
      <c r="AI432" s="133" t="str">
        <f t="shared" si="42"/>
        <v/>
      </c>
      <c r="AJ432" s="110"/>
      <c r="AK432" s="119" t="str">
        <f t="shared" si="43"/>
        <v/>
      </c>
      <c r="AL432" s="119" t="str">
        <f t="shared" si="44"/>
        <v/>
      </c>
      <c r="AM432" s="120" t="str">
        <f t="shared" si="45"/>
        <v/>
      </c>
    </row>
    <row r="433" spans="26:39" ht="3" hidden="1" customHeight="1" x14ac:dyDescent="0.3">
      <c r="Z433" s="109"/>
      <c r="AA433" s="109"/>
      <c r="AB433" s="130"/>
      <c r="AC433" s="131"/>
      <c r="AD433" s="129" t="str">
        <f t="shared" si="48"/>
        <v/>
      </c>
      <c r="AE433" s="132" t="str">
        <f t="shared" si="49"/>
        <v/>
      </c>
      <c r="AF433" s="129" t="str">
        <f t="shared" si="50"/>
        <v/>
      </c>
      <c r="AG433" s="132" t="str">
        <f t="shared" si="51"/>
        <v/>
      </c>
      <c r="AH433" s="133" t="str">
        <f t="shared" si="46"/>
        <v/>
      </c>
      <c r="AI433" s="133" t="str">
        <f t="shared" ref="AI433:AI496" si="52">IF(AC433="","",IF(AC433=D$62,0,IF(AC433&gt;D$62,AI432+AF433,"")))</f>
        <v/>
      </c>
      <c r="AJ433" s="110"/>
      <c r="AK433" s="119" t="str">
        <f t="shared" ref="AK433:AK496" si="53">IF(AI433="","",AJ433-D$62)</f>
        <v/>
      </c>
      <c r="AL433" s="119" t="str">
        <f t="shared" si="44"/>
        <v/>
      </c>
      <c r="AM433" s="120" t="str">
        <f t="shared" si="45"/>
        <v/>
      </c>
    </row>
    <row r="434" spans="26:39" ht="3" hidden="1" customHeight="1" x14ac:dyDescent="0.3">
      <c r="Z434" s="109"/>
      <c r="AA434" s="109"/>
      <c r="AB434" s="130"/>
      <c r="AC434" s="131"/>
      <c r="AD434" s="129" t="str">
        <f t="shared" si="48"/>
        <v/>
      </c>
      <c r="AE434" s="132" t="str">
        <f t="shared" si="49"/>
        <v/>
      </c>
      <c r="AF434" s="129" t="str">
        <f t="shared" si="50"/>
        <v/>
      </c>
      <c r="AG434" s="132" t="str">
        <f t="shared" si="51"/>
        <v/>
      </c>
      <c r="AH434" s="133" t="str">
        <f t="shared" si="46"/>
        <v/>
      </c>
      <c r="AI434" s="133" t="str">
        <f t="shared" si="52"/>
        <v/>
      </c>
      <c r="AJ434" s="110"/>
      <c r="AK434" s="119" t="str">
        <f t="shared" si="53"/>
        <v/>
      </c>
      <c r="AL434" s="119" t="str">
        <f t="shared" si="44"/>
        <v/>
      </c>
      <c r="AM434" s="120" t="str">
        <f t="shared" si="45"/>
        <v/>
      </c>
    </row>
    <row r="435" spans="26:39" ht="3" hidden="1" customHeight="1" x14ac:dyDescent="0.3">
      <c r="Z435" s="109"/>
      <c r="AA435" s="109"/>
      <c r="AB435" s="130"/>
      <c r="AC435" s="131"/>
      <c r="AD435" s="129" t="str">
        <f t="shared" si="48"/>
        <v/>
      </c>
      <c r="AE435" s="132" t="str">
        <f t="shared" si="49"/>
        <v/>
      </c>
      <c r="AF435" s="129" t="str">
        <f t="shared" si="50"/>
        <v/>
      </c>
      <c r="AG435" s="132" t="str">
        <f t="shared" si="51"/>
        <v/>
      </c>
      <c r="AH435" s="133" t="str">
        <f t="shared" si="46"/>
        <v/>
      </c>
      <c r="AI435" s="133" t="str">
        <f t="shared" si="52"/>
        <v/>
      </c>
      <c r="AJ435" s="110"/>
      <c r="AK435" s="119" t="str">
        <f t="shared" si="53"/>
        <v/>
      </c>
      <c r="AL435" s="119" t="str">
        <f t="shared" ref="AL435:AL498" si="54">IF(AK435="","",IF(AK435&gt;G$121,AK435-G$121/2,AK435/2))</f>
        <v/>
      </c>
      <c r="AM435" s="120" t="str">
        <f t="shared" ref="AM435:AM498" si="55">IF(AL435="","",0.6*G$122*(2*32.2*AL435)^0.5)</f>
        <v/>
      </c>
    </row>
    <row r="436" spans="26:39" ht="3" hidden="1" customHeight="1" x14ac:dyDescent="0.3">
      <c r="Z436" s="109"/>
      <c r="AA436" s="109"/>
      <c r="AB436" s="130"/>
      <c r="AC436" s="131"/>
      <c r="AD436" s="129" t="str">
        <f t="shared" si="48"/>
        <v/>
      </c>
      <c r="AE436" s="132" t="str">
        <f t="shared" si="49"/>
        <v/>
      </c>
      <c r="AF436" s="129" t="str">
        <f t="shared" si="50"/>
        <v/>
      </c>
      <c r="AG436" s="132" t="str">
        <f t="shared" si="51"/>
        <v/>
      </c>
      <c r="AH436" s="133" t="str">
        <f t="shared" si="46"/>
        <v/>
      </c>
      <c r="AI436" s="133" t="str">
        <f t="shared" si="52"/>
        <v/>
      </c>
      <c r="AJ436" s="110"/>
      <c r="AK436" s="119" t="str">
        <f t="shared" si="53"/>
        <v/>
      </c>
      <c r="AL436" s="119" t="str">
        <f t="shared" si="54"/>
        <v/>
      </c>
      <c r="AM436" s="120" t="str">
        <f t="shared" si="55"/>
        <v/>
      </c>
    </row>
    <row r="437" spans="26:39" ht="3" hidden="1" customHeight="1" x14ac:dyDescent="0.3">
      <c r="Z437" s="109"/>
      <c r="AA437" s="109"/>
      <c r="AB437" s="130"/>
      <c r="AC437" s="131"/>
      <c r="AD437" s="129" t="str">
        <f t="shared" si="48"/>
        <v/>
      </c>
      <c r="AE437" s="132" t="str">
        <f t="shared" si="49"/>
        <v/>
      </c>
      <c r="AF437" s="129" t="str">
        <f t="shared" si="50"/>
        <v/>
      </c>
      <c r="AG437" s="132" t="str">
        <f t="shared" si="51"/>
        <v/>
      </c>
      <c r="AH437" s="133" t="str">
        <f t="shared" ref="AH437:AH500" si="56">IF(AC437="","",AH436+AF437)</f>
        <v/>
      </c>
      <c r="AI437" s="133" t="str">
        <f t="shared" si="52"/>
        <v/>
      </c>
      <c r="AJ437" s="110"/>
      <c r="AK437" s="119" t="str">
        <f t="shared" si="53"/>
        <v/>
      </c>
      <c r="AL437" s="119" t="str">
        <f t="shared" si="54"/>
        <v/>
      </c>
      <c r="AM437" s="120" t="str">
        <f t="shared" si="55"/>
        <v/>
      </c>
    </row>
    <row r="438" spans="26:39" ht="3" hidden="1" customHeight="1" x14ac:dyDescent="0.3">
      <c r="Z438" s="109"/>
      <c r="AA438" s="109"/>
      <c r="AB438" s="130"/>
      <c r="AC438" s="131"/>
      <c r="AD438" s="129" t="str">
        <f t="shared" si="48"/>
        <v/>
      </c>
      <c r="AE438" s="132" t="str">
        <f t="shared" si="49"/>
        <v/>
      </c>
      <c r="AF438" s="129" t="str">
        <f t="shared" si="50"/>
        <v/>
      </c>
      <c r="AG438" s="132" t="str">
        <f t="shared" si="51"/>
        <v/>
      </c>
      <c r="AH438" s="133" t="str">
        <f t="shared" si="56"/>
        <v/>
      </c>
      <c r="AI438" s="133" t="str">
        <f t="shared" si="52"/>
        <v/>
      </c>
      <c r="AJ438" s="110"/>
      <c r="AK438" s="119" t="str">
        <f t="shared" si="53"/>
        <v/>
      </c>
      <c r="AL438" s="119" t="str">
        <f t="shared" si="54"/>
        <v/>
      </c>
      <c r="AM438" s="120" t="str">
        <f t="shared" si="55"/>
        <v/>
      </c>
    </row>
    <row r="439" spans="26:39" ht="3" hidden="1" customHeight="1" x14ac:dyDescent="0.3">
      <c r="Z439" s="109"/>
      <c r="AA439" s="109"/>
      <c r="AB439" s="130"/>
      <c r="AC439" s="131"/>
      <c r="AD439" s="129" t="str">
        <f t="shared" si="48"/>
        <v/>
      </c>
      <c r="AE439" s="132" t="str">
        <f t="shared" si="49"/>
        <v/>
      </c>
      <c r="AF439" s="129" t="str">
        <f t="shared" si="50"/>
        <v/>
      </c>
      <c r="AG439" s="132" t="str">
        <f t="shared" si="51"/>
        <v/>
      </c>
      <c r="AH439" s="133" t="str">
        <f t="shared" si="56"/>
        <v/>
      </c>
      <c r="AI439" s="133" t="str">
        <f t="shared" si="52"/>
        <v/>
      </c>
      <c r="AJ439" s="110"/>
      <c r="AK439" s="119" t="str">
        <f t="shared" si="53"/>
        <v/>
      </c>
      <c r="AL439" s="119" t="str">
        <f t="shared" si="54"/>
        <v/>
      </c>
      <c r="AM439" s="120" t="str">
        <f t="shared" si="55"/>
        <v/>
      </c>
    </row>
    <row r="440" spans="26:39" ht="3" hidden="1" customHeight="1" x14ac:dyDescent="0.3">
      <c r="Z440" s="109"/>
      <c r="AA440" s="109"/>
      <c r="AB440" s="130"/>
      <c r="AC440" s="131"/>
      <c r="AD440" s="129" t="str">
        <f t="shared" si="48"/>
        <v/>
      </c>
      <c r="AE440" s="132" t="str">
        <f t="shared" si="49"/>
        <v/>
      </c>
      <c r="AF440" s="129" t="str">
        <f t="shared" si="50"/>
        <v/>
      </c>
      <c r="AG440" s="132" t="str">
        <f t="shared" si="51"/>
        <v/>
      </c>
      <c r="AH440" s="133" t="str">
        <f t="shared" si="56"/>
        <v/>
      </c>
      <c r="AI440" s="133" t="str">
        <f t="shared" si="52"/>
        <v/>
      </c>
      <c r="AJ440" s="110"/>
      <c r="AK440" s="119" t="str">
        <f t="shared" si="53"/>
        <v/>
      </c>
      <c r="AL440" s="119" t="str">
        <f t="shared" si="54"/>
        <v/>
      </c>
      <c r="AM440" s="120" t="str">
        <f t="shared" si="55"/>
        <v/>
      </c>
    </row>
    <row r="441" spans="26:39" ht="3" hidden="1" customHeight="1" x14ac:dyDescent="0.3">
      <c r="Z441" s="109"/>
      <c r="AA441" s="109"/>
      <c r="AB441" s="130"/>
      <c r="AC441" s="131"/>
      <c r="AD441" s="129" t="str">
        <f t="shared" si="48"/>
        <v/>
      </c>
      <c r="AE441" s="132" t="str">
        <f t="shared" si="49"/>
        <v/>
      </c>
      <c r="AF441" s="129" t="str">
        <f t="shared" si="50"/>
        <v/>
      </c>
      <c r="AG441" s="132" t="str">
        <f t="shared" si="51"/>
        <v/>
      </c>
      <c r="AH441" s="133" t="str">
        <f t="shared" si="56"/>
        <v/>
      </c>
      <c r="AI441" s="133" t="str">
        <f t="shared" si="52"/>
        <v/>
      </c>
      <c r="AJ441" s="110"/>
      <c r="AK441" s="119" t="str">
        <f t="shared" si="53"/>
        <v/>
      </c>
      <c r="AL441" s="119" t="str">
        <f t="shared" si="54"/>
        <v/>
      </c>
      <c r="AM441" s="120" t="str">
        <f t="shared" si="55"/>
        <v/>
      </c>
    </row>
    <row r="442" spans="26:39" ht="3" hidden="1" customHeight="1" x14ac:dyDescent="0.3">
      <c r="Z442" s="109"/>
      <c r="AA442" s="109"/>
      <c r="AB442" s="130"/>
      <c r="AC442" s="131"/>
      <c r="AD442" s="129" t="str">
        <f t="shared" si="48"/>
        <v/>
      </c>
      <c r="AE442" s="132" t="str">
        <f t="shared" si="49"/>
        <v/>
      </c>
      <c r="AF442" s="129" t="str">
        <f t="shared" si="50"/>
        <v/>
      </c>
      <c r="AG442" s="132" t="str">
        <f t="shared" si="51"/>
        <v/>
      </c>
      <c r="AH442" s="133" t="str">
        <f t="shared" si="56"/>
        <v/>
      </c>
      <c r="AI442" s="133" t="str">
        <f t="shared" si="52"/>
        <v/>
      </c>
      <c r="AJ442" s="110"/>
      <c r="AK442" s="119" t="str">
        <f t="shared" si="53"/>
        <v/>
      </c>
      <c r="AL442" s="119" t="str">
        <f t="shared" si="54"/>
        <v/>
      </c>
      <c r="AM442" s="120" t="str">
        <f t="shared" si="55"/>
        <v/>
      </c>
    </row>
    <row r="443" spans="26:39" ht="3" hidden="1" customHeight="1" x14ac:dyDescent="0.3">
      <c r="Z443" s="109"/>
      <c r="AA443" s="109"/>
      <c r="AB443" s="130"/>
      <c r="AC443" s="131"/>
      <c r="AD443" s="129" t="str">
        <f t="shared" si="48"/>
        <v/>
      </c>
      <c r="AE443" s="132" t="str">
        <f t="shared" si="49"/>
        <v/>
      </c>
      <c r="AF443" s="129" t="str">
        <f t="shared" si="50"/>
        <v/>
      </c>
      <c r="AG443" s="132" t="str">
        <f t="shared" si="51"/>
        <v/>
      </c>
      <c r="AH443" s="133" t="str">
        <f t="shared" si="56"/>
        <v/>
      </c>
      <c r="AI443" s="133" t="str">
        <f t="shared" si="52"/>
        <v/>
      </c>
      <c r="AJ443" s="110"/>
      <c r="AK443" s="119" t="str">
        <f t="shared" si="53"/>
        <v/>
      </c>
      <c r="AL443" s="119" t="str">
        <f t="shared" si="54"/>
        <v/>
      </c>
      <c r="AM443" s="120" t="str">
        <f t="shared" si="55"/>
        <v/>
      </c>
    </row>
    <row r="444" spans="26:39" ht="3" hidden="1" customHeight="1" x14ac:dyDescent="0.3">
      <c r="Z444" s="109"/>
      <c r="AA444" s="109"/>
      <c r="AB444" s="130"/>
      <c r="AC444" s="131"/>
      <c r="AD444" s="129" t="str">
        <f t="shared" si="48"/>
        <v/>
      </c>
      <c r="AE444" s="132" t="str">
        <f t="shared" si="49"/>
        <v/>
      </c>
      <c r="AF444" s="129" t="str">
        <f t="shared" si="50"/>
        <v/>
      </c>
      <c r="AG444" s="132" t="str">
        <f t="shared" si="51"/>
        <v/>
      </c>
      <c r="AH444" s="133" t="str">
        <f t="shared" si="56"/>
        <v/>
      </c>
      <c r="AI444" s="133" t="str">
        <f t="shared" si="52"/>
        <v/>
      </c>
      <c r="AJ444" s="110"/>
      <c r="AK444" s="119" t="str">
        <f t="shared" si="53"/>
        <v/>
      </c>
      <c r="AL444" s="119" t="str">
        <f t="shared" si="54"/>
        <v/>
      </c>
      <c r="AM444" s="120" t="str">
        <f t="shared" si="55"/>
        <v/>
      </c>
    </row>
    <row r="445" spans="26:39" ht="3" hidden="1" customHeight="1" x14ac:dyDescent="0.3">
      <c r="Z445" s="109"/>
      <c r="AA445" s="109"/>
      <c r="AB445" s="130"/>
      <c r="AC445" s="131"/>
      <c r="AD445" s="129" t="str">
        <f t="shared" si="48"/>
        <v/>
      </c>
      <c r="AE445" s="132" t="str">
        <f t="shared" si="49"/>
        <v/>
      </c>
      <c r="AF445" s="129" t="str">
        <f t="shared" si="50"/>
        <v/>
      </c>
      <c r="AG445" s="132" t="str">
        <f t="shared" si="51"/>
        <v/>
      </c>
      <c r="AH445" s="133" t="str">
        <f t="shared" si="56"/>
        <v/>
      </c>
      <c r="AI445" s="133" t="str">
        <f t="shared" si="52"/>
        <v/>
      </c>
      <c r="AJ445" s="110"/>
      <c r="AK445" s="119" t="str">
        <f t="shared" si="53"/>
        <v/>
      </c>
      <c r="AL445" s="119" t="str">
        <f t="shared" si="54"/>
        <v/>
      </c>
      <c r="AM445" s="120" t="str">
        <f t="shared" si="55"/>
        <v/>
      </c>
    </row>
    <row r="446" spans="26:39" ht="3" hidden="1" customHeight="1" x14ac:dyDescent="0.3">
      <c r="Z446" s="109"/>
      <c r="AA446" s="109"/>
      <c r="AB446" s="130"/>
      <c r="AC446" s="131"/>
      <c r="AD446" s="129" t="str">
        <f t="shared" si="48"/>
        <v/>
      </c>
      <c r="AE446" s="132" t="str">
        <f t="shared" si="49"/>
        <v/>
      </c>
      <c r="AF446" s="129" t="str">
        <f t="shared" si="50"/>
        <v/>
      </c>
      <c r="AG446" s="132" t="str">
        <f t="shared" si="51"/>
        <v/>
      </c>
      <c r="AH446" s="133" t="str">
        <f t="shared" si="56"/>
        <v/>
      </c>
      <c r="AI446" s="133" t="str">
        <f t="shared" si="52"/>
        <v/>
      </c>
      <c r="AJ446" s="110"/>
      <c r="AK446" s="119" t="str">
        <f t="shared" si="53"/>
        <v/>
      </c>
      <c r="AL446" s="119" t="str">
        <f t="shared" si="54"/>
        <v/>
      </c>
      <c r="AM446" s="120" t="str">
        <f t="shared" si="55"/>
        <v/>
      </c>
    </row>
    <row r="447" spans="26:39" ht="3" hidden="1" customHeight="1" x14ac:dyDescent="0.3">
      <c r="Z447" s="109"/>
      <c r="AA447" s="109"/>
      <c r="AB447" s="130"/>
      <c r="AC447" s="131"/>
      <c r="AD447" s="129" t="str">
        <f t="shared" si="48"/>
        <v/>
      </c>
      <c r="AE447" s="132" t="str">
        <f t="shared" si="49"/>
        <v/>
      </c>
      <c r="AF447" s="129" t="str">
        <f t="shared" si="50"/>
        <v/>
      </c>
      <c r="AG447" s="132" t="str">
        <f t="shared" si="51"/>
        <v/>
      </c>
      <c r="AH447" s="133" t="str">
        <f t="shared" si="56"/>
        <v/>
      </c>
      <c r="AI447" s="133" t="str">
        <f t="shared" si="52"/>
        <v/>
      </c>
      <c r="AJ447" s="110"/>
      <c r="AK447" s="119" t="str">
        <f t="shared" si="53"/>
        <v/>
      </c>
      <c r="AL447" s="119" t="str">
        <f t="shared" si="54"/>
        <v/>
      </c>
      <c r="AM447" s="120" t="str">
        <f t="shared" si="55"/>
        <v/>
      </c>
    </row>
    <row r="448" spans="26:39" ht="3" hidden="1" customHeight="1" x14ac:dyDescent="0.3">
      <c r="Z448" s="109"/>
      <c r="AA448" s="109"/>
      <c r="AB448" s="130"/>
      <c r="AC448" s="131"/>
      <c r="AD448" s="129" t="str">
        <f t="shared" ref="AD448:AD451" si="57">IF(AC448="","",AD$351+(2*(AC448-AC$351)*AA$356))</f>
        <v/>
      </c>
      <c r="AE448" s="132" t="str">
        <f t="shared" si="49"/>
        <v/>
      </c>
      <c r="AF448" s="129" t="str">
        <f t="shared" si="50"/>
        <v/>
      </c>
      <c r="AG448" s="132" t="str">
        <f t="shared" si="51"/>
        <v/>
      </c>
      <c r="AH448" s="133" t="str">
        <f t="shared" si="56"/>
        <v/>
      </c>
      <c r="AI448" s="133" t="str">
        <f t="shared" si="52"/>
        <v/>
      </c>
      <c r="AJ448" s="110"/>
      <c r="AK448" s="119" t="str">
        <f t="shared" si="53"/>
        <v/>
      </c>
      <c r="AL448" s="119" t="str">
        <f t="shared" si="54"/>
        <v/>
      </c>
      <c r="AM448" s="120" t="str">
        <f t="shared" si="55"/>
        <v/>
      </c>
    </row>
    <row r="449" spans="23:39" ht="3" hidden="1" customHeight="1" x14ac:dyDescent="0.3">
      <c r="Z449" s="109"/>
      <c r="AA449" s="109"/>
      <c r="AB449" s="130"/>
      <c r="AC449" s="131"/>
      <c r="AD449" s="129" t="str">
        <f t="shared" si="57"/>
        <v/>
      </c>
      <c r="AE449" s="132" t="str">
        <f t="shared" si="49"/>
        <v/>
      </c>
      <c r="AF449" s="129" t="str">
        <f t="shared" si="50"/>
        <v/>
      </c>
      <c r="AG449" s="132" t="str">
        <f t="shared" si="51"/>
        <v/>
      </c>
      <c r="AH449" s="133" t="str">
        <f t="shared" si="56"/>
        <v/>
      </c>
      <c r="AI449" s="133" t="str">
        <f t="shared" si="52"/>
        <v/>
      </c>
      <c r="AJ449" s="110"/>
      <c r="AK449" s="119" t="str">
        <f t="shared" si="53"/>
        <v/>
      </c>
      <c r="AL449" s="119" t="str">
        <f t="shared" si="54"/>
        <v/>
      </c>
      <c r="AM449" s="120" t="str">
        <f t="shared" si="55"/>
        <v/>
      </c>
    </row>
    <row r="450" spans="23:39" ht="3" hidden="1" customHeight="1" x14ac:dyDescent="0.3">
      <c r="Z450" s="109"/>
      <c r="AA450" s="109"/>
      <c r="AB450" s="130"/>
      <c r="AC450" s="131"/>
      <c r="AD450" s="129" t="str">
        <f t="shared" si="57"/>
        <v/>
      </c>
      <c r="AE450" s="132" t="str">
        <f t="shared" si="49"/>
        <v/>
      </c>
      <c r="AF450" s="129" t="str">
        <f t="shared" si="50"/>
        <v/>
      </c>
      <c r="AG450" s="132" t="str">
        <f t="shared" si="51"/>
        <v/>
      </c>
      <c r="AH450" s="133" t="str">
        <f t="shared" si="56"/>
        <v/>
      </c>
      <c r="AI450" s="133" t="str">
        <f t="shared" si="52"/>
        <v/>
      </c>
      <c r="AJ450" s="110"/>
      <c r="AK450" s="119" t="str">
        <f t="shared" si="53"/>
        <v/>
      </c>
      <c r="AL450" s="119" t="str">
        <f t="shared" si="54"/>
        <v/>
      </c>
      <c r="AM450" s="120" t="str">
        <f t="shared" si="55"/>
        <v/>
      </c>
    </row>
    <row r="451" spans="23:39" ht="3" hidden="1" customHeight="1" x14ac:dyDescent="0.3">
      <c r="Z451" s="109"/>
      <c r="AA451" s="109"/>
      <c r="AB451" s="130"/>
      <c r="AC451" s="131"/>
      <c r="AD451" s="129" t="str">
        <f t="shared" si="57"/>
        <v/>
      </c>
      <c r="AE451" s="132" t="str">
        <f t="shared" si="49"/>
        <v/>
      </c>
      <c r="AF451" s="129" t="str">
        <f t="shared" si="50"/>
        <v/>
      </c>
      <c r="AG451" s="132" t="str">
        <f t="shared" si="51"/>
        <v/>
      </c>
      <c r="AH451" s="133" t="str">
        <f t="shared" si="56"/>
        <v/>
      </c>
      <c r="AI451" s="133" t="str">
        <f t="shared" si="52"/>
        <v/>
      </c>
      <c r="AJ451" s="110"/>
      <c r="AK451" s="119" t="str">
        <f t="shared" si="53"/>
        <v/>
      </c>
      <c r="AL451" s="119" t="str">
        <f t="shared" si="54"/>
        <v/>
      </c>
      <c r="AM451" s="120" t="str">
        <f t="shared" si="55"/>
        <v/>
      </c>
    </row>
    <row r="452" spans="23:39" ht="3" hidden="1" customHeight="1" x14ac:dyDescent="0.3">
      <c r="AB452" s="130"/>
      <c r="AC452" s="131"/>
      <c r="AD452" s="129" t="str">
        <f t="shared" ref="AD452:AD483" si="58">IF(AC452="","",AD$451+(2*(AC452-AC$451)*AA$456))</f>
        <v/>
      </c>
      <c r="AE452" s="132" t="str">
        <f>IF(AC452="","",(AD452/2)^2*3.1415)</f>
        <v/>
      </c>
      <c r="AF452" s="129" t="str">
        <f>IF(AC452="","",(AC452-AC451)/3*(AE451+AE452+(AE452*AE451)^0.5))</f>
        <v/>
      </c>
      <c r="AG452" s="132" t="str">
        <f>IF(AC452="","",AG451+AF452)</f>
        <v/>
      </c>
      <c r="AH452" s="133" t="str">
        <f t="shared" si="56"/>
        <v/>
      </c>
      <c r="AI452" s="133" t="str">
        <f t="shared" si="52"/>
        <v/>
      </c>
      <c r="AJ452" s="110"/>
      <c r="AK452" s="119" t="str">
        <f t="shared" si="53"/>
        <v/>
      </c>
      <c r="AL452" s="119" t="str">
        <f t="shared" si="54"/>
        <v/>
      </c>
      <c r="AM452" s="120" t="str">
        <f t="shared" si="55"/>
        <v/>
      </c>
    </row>
    <row r="453" spans="23:39" ht="3" hidden="1" customHeight="1" x14ac:dyDescent="0.3">
      <c r="AB453" s="130"/>
      <c r="AC453" s="131"/>
      <c r="AD453" s="129" t="str">
        <f t="shared" si="58"/>
        <v/>
      </c>
      <c r="AE453" s="132" t="str">
        <f t="shared" ref="AE453:AE516" si="59">IF(AC453="","",(AD453/2)^2*3.1415)</f>
        <v/>
      </c>
      <c r="AF453" s="129" t="str">
        <f t="shared" ref="AF453:AF516" si="60">IF(AC453="","",(AC453-AC452)/3*(AE452+AE453+(AE453*AE452)^0.5))</f>
        <v/>
      </c>
      <c r="AG453" s="132" t="str">
        <f t="shared" ref="AG453:AG516" si="61">IF(AC453="","",AG452+AF453)</f>
        <v/>
      </c>
      <c r="AH453" s="133" t="str">
        <f t="shared" si="56"/>
        <v/>
      </c>
      <c r="AI453" s="133" t="str">
        <f t="shared" si="52"/>
        <v/>
      </c>
      <c r="AJ453" s="110"/>
      <c r="AK453" s="119" t="str">
        <f t="shared" si="53"/>
        <v/>
      </c>
      <c r="AL453" s="119" t="str">
        <f t="shared" si="54"/>
        <v/>
      </c>
      <c r="AM453" s="120" t="str">
        <f t="shared" si="55"/>
        <v/>
      </c>
    </row>
    <row r="454" spans="23:39" ht="3" hidden="1" customHeight="1" x14ac:dyDescent="0.3">
      <c r="W454" s="112"/>
      <c r="X454" s="125"/>
      <c r="Y454" s="125"/>
      <c r="Z454" s="126"/>
      <c r="AA454" s="126"/>
      <c r="AB454" s="130"/>
      <c r="AC454" s="131"/>
      <c r="AD454" s="129" t="str">
        <f t="shared" si="58"/>
        <v/>
      </c>
      <c r="AE454" s="132" t="str">
        <f t="shared" si="59"/>
        <v/>
      </c>
      <c r="AF454" s="129" t="str">
        <f t="shared" si="60"/>
        <v/>
      </c>
      <c r="AG454" s="132" t="str">
        <f t="shared" si="61"/>
        <v/>
      </c>
      <c r="AH454" s="133" t="str">
        <f t="shared" si="56"/>
        <v/>
      </c>
      <c r="AI454" s="133" t="str">
        <f t="shared" si="52"/>
        <v/>
      </c>
      <c r="AJ454" s="110"/>
      <c r="AK454" s="119" t="str">
        <f t="shared" si="53"/>
        <v/>
      </c>
      <c r="AL454" s="119" t="str">
        <f t="shared" si="54"/>
        <v/>
      </c>
      <c r="AM454" s="120" t="str">
        <f t="shared" si="55"/>
        <v/>
      </c>
    </row>
    <row r="455" spans="23:39" ht="3" hidden="1" customHeight="1" x14ac:dyDescent="0.3">
      <c r="X455" s="110"/>
      <c r="Z455" s="129"/>
      <c r="AA455" s="109"/>
      <c r="AB455" s="130"/>
      <c r="AC455" s="131"/>
      <c r="AD455" s="129" t="str">
        <f t="shared" si="58"/>
        <v/>
      </c>
      <c r="AE455" s="132" t="str">
        <f t="shared" si="59"/>
        <v/>
      </c>
      <c r="AF455" s="129" t="str">
        <f t="shared" si="60"/>
        <v/>
      </c>
      <c r="AG455" s="132" t="str">
        <f t="shared" si="61"/>
        <v/>
      </c>
      <c r="AH455" s="133" t="str">
        <f t="shared" si="56"/>
        <v/>
      </c>
      <c r="AI455" s="133" t="str">
        <f t="shared" si="52"/>
        <v/>
      </c>
      <c r="AJ455" s="110"/>
      <c r="AK455" s="119" t="str">
        <f t="shared" si="53"/>
        <v/>
      </c>
      <c r="AL455" s="119" t="str">
        <f t="shared" si="54"/>
        <v/>
      </c>
      <c r="AM455" s="120" t="str">
        <f t="shared" si="55"/>
        <v/>
      </c>
    </row>
    <row r="456" spans="23:39" ht="3" hidden="1" customHeight="1" x14ac:dyDescent="0.3">
      <c r="X456" s="110"/>
      <c r="Z456" s="129"/>
      <c r="AA456" s="109"/>
      <c r="AB456" s="130"/>
      <c r="AC456" s="131"/>
      <c r="AD456" s="129" t="str">
        <f t="shared" si="58"/>
        <v/>
      </c>
      <c r="AE456" s="132" t="str">
        <f t="shared" si="59"/>
        <v/>
      </c>
      <c r="AF456" s="129" t="str">
        <f t="shared" si="60"/>
        <v/>
      </c>
      <c r="AG456" s="132" t="str">
        <f t="shared" si="61"/>
        <v/>
      </c>
      <c r="AH456" s="133" t="str">
        <f t="shared" si="56"/>
        <v/>
      </c>
      <c r="AI456" s="133" t="str">
        <f t="shared" si="52"/>
        <v/>
      </c>
      <c r="AJ456" s="110"/>
      <c r="AK456" s="119" t="str">
        <f t="shared" si="53"/>
        <v/>
      </c>
      <c r="AL456" s="119" t="str">
        <f t="shared" si="54"/>
        <v/>
      </c>
      <c r="AM456" s="120" t="str">
        <f t="shared" si="55"/>
        <v/>
      </c>
    </row>
    <row r="457" spans="23:39" ht="3" hidden="1" customHeight="1" x14ac:dyDescent="0.3">
      <c r="Z457" s="109"/>
      <c r="AA457" s="109"/>
      <c r="AB457" s="130"/>
      <c r="AC457" s="131"/>
      <c r="AD457" s="129" t="str">
        <f t="shared" si="58"/>
        <v/>
      </c>
      <c r="AE457" s="132" t="str">
        <f t="shared" si="59"/>
        <v/>
      </c>
      <c r="AF457" s="129" t="str">
        <f t="shared" si="60"/>
        <v/>
      </c>
      <c r="AG457" s="132" t="str">
        <f t="shared" si="61"/>
        <v/>
      </c>
      <c r="AH457" s="133" t="str">
        <f t="shared" si="56"/>
        <v/>
      </c>
      <c r="AI457" s="133" t="str">
        <f t="shared" si="52"/>
        <v/>
      </c>
      <c r="AJ457" s="110"/>
      <c r="AK457" s="119" t="str">
        <f t="shared" si="53"/>
        <v/>
      </c>
      <c r="AL457" s="119" t="str">
        <f t="shared" si="54"/>
        <v/>
      </c>
      <c r="AM457" s="120" t="str">
        <f t="shared" si="55"/>
        <v/>
      </c>
    </row>
    <row r="458" spans="23:39" ht="3" hidden="1" customHeight="1" x14ac:dyDescent="0.3">
      <c r="Z458" s="109"/>
      <c r="AA458" s="109"/>
      <c r="AB458" s="130"/>
      <c r="AC458" s="131"/>
      <c r="AD458" s="129" t="str">
        <f t="shared" si="58"/>
        <v/>
      </c>
      <c r="AE458" s="132" t="str">
        <f t="shared" si="59"/>
        <v/>
      </c>
      <c r="AF458" s="129" t="str">
        <f t="shared" si="60"/>
        <v/>
      </c>
      <c r="AG458" s="132" t="str">
        <f t="shared" si="61"/>
        <v/>
      </c>
      <c r="AH458" s="133" t="str">
        <f t="shared" si="56"/>
        <v/>
      </c>
      <c r="AI458" s="133" t="str">
        <f t="shared" si="52"/>
        <v/>
      </c>
      <c r="AJ458" s="110"/>
      <c r="AK458" s="119" t="str">
        <f t="shared" si="53"/>
        <v/>
      </c>
      <c r="AL458" s="119" t="str">
        <f t="shared" si="54"/>
        <v/>
      </c>
      <c r="AM458" s="120" t="str">
        <f t="shared" si="55"/>
        <v/>
      </c>
    </row>
    <row r="459" spans="23:39" ht="3" hidden="1" customHeight="1" x14ac:dyDescent="0.3">
      <c r="Z459" s="109"/>
      <c r="AA459" s="109"/>
      <c r="AB459" s="130"/>
      <c r="AC459" s="131"/>
      <c r="AD459" s="129" t="str">
        <f t="shared" si="58"/>
        <v/>
      </c>
      <c r="AE459" s="132" t="str">
        <f t="shared" si="59"/>
        <v/>
      </c>
      <c r="AF459" s="129" t="str">
        <f t="shared" si="60"/>
        <v/>
      </c>
      <c r="AG459" s="132" t="str">
        <f t="shared" si="61"/>
        <v/>
      </c>
      <c r="AH459" s="133" t="str">
        <f t="shared" si="56"/>
        <v/>
      </c>
      <c r="AI459" s="133" t="str">
        <f t="shared" si="52"/>
        <v/>
      </c>
      <c r="AJ459" s="110"/>
      <c r="AK459" s="119" t="str">
        <f t="shared" si="53"/>
        <v/>
      </c>
      <c r="AL459" s="119" t="str">
        <f t="shared" si="54"/>
        <v/>
      </c>
      <c r="AM459" s="120" t="str">
        <f t="shared" si="55"/>
        <v/>
      </c>
    </row>
    <row r="460" spans="23:39" ht="3" hidden="1" customHeight="1" x14ac:dyDescent="0.3">
      <c r="Z460" s="109"/>
      <c r="AA460" s="109"/>
      <c r="AB460" s="130"/>
      <c r="AC460" s="131"/>
      <c r="AD460" s="129" t="str">
        <f t="shared" si="58"/>
        <v/>
      </c>
      <c r="AE460" s="132" t="str">
        <f t="shared" si="59"/>
        <v/>
      </c>
      <c r="AF460" s="129" t="str">
        <f t="shared" si="60"/>
        <v/>
      </c>
      <c r="AG460" s="132" t="str">
        <f t="shared" si="61"/>
        <v/>
      </c>
      <c r="AH460" s="133" t="str">
        <f t="shared" si="56"/>
        <v/>
      </c>
      <c r="AI460" s="133" t="str">
        <f t="shared" si="52"/>
        <v/>
      </c>
      <c r="AJ460" s="110"/>
      <c r="AK460" s="119" t="str">
        <f t="shared" si="53"/>
        <v/>
      </c>
      <c r="AL460" s="119" t="str">
        <f t="shared" si="54"/>
        <v/>
      </c>
      <c r="AM460" s="120" t="str">
        <f t="shared" si="55"/>
        <v/>
      </c>
    </row>
    <row r="461" spans="23:39" ht="3" hidden="1" customHeight="1" x14ac:dyDescent="0.3">
      <c r="Z461" s="109"/>
      <c r="AA461" s="109"/>
      <c r="AB461" s="130"/>
      <c r="AC461" s="131"/>
      <c r="AD461" s="129" t="str">
        <f t="shared" si="58"/>
        <v/>
      </c>
      <c r="AE461" s="132" t="str">
        <f t="shared" si="59"/>
        <v/>
      </c>
      <c r="AF461" s="129" t="str">
        <f t="shared" si="60"/>
        <v/>
      </c>
      <c r="AG461" s="132" t="str">
        <f t="shared" si="61"/>
        <v/>
      </c>
      <c r="AH461" s="133" t="str">
        <f t="shared" si="56"/>
        <v/>
      </c>
      <c r="AI461" s="133" t="str">
        <f t="shared" si="52"/>
        <v/>
      </c>
      <c r="AJ461" s="110"/>
      <c r="AK461" s="119" t="str">
        <f t="shared" si="53"/>
        <v/>
      </c>
      <c r="AL461" s="119" t="str">
        <f t="shared" si="54"/>
        <v/>
      </c>
      <c r="AM461" s="120" t="str">
        <f t="shared" si="55"/>
        <v/>
      </c>
    </row>
    <row r="462" spans="23:39" ht="3" hidden="1" customHeight="1" x14ac:dyDescent="0.3">
      <c r="Z462" s="109"/>
      <c r="AA462" s="109"/>
      <c r="AB462" s="130"/>
      <c r="AC462" s="131"/>
      <c r="AD462" s="129" t="str">
        <f t="shared" si="58"/>
        <v/>
      </c>
      <c r="AE462" s="132" t="str">
        <f t="shared" si="59"/>
        <v/>
      </c>
      <c r="AF462" s="129" t="str">
        <f t="shared" si="60"/>
        <v/>
      </c>
      <c r="AG462" s="132" t="str">
        <f t="shared" si="61"/>
        <v/>
      </c>
      <c r="AH462" s="133" t="str">
        <f t="shared" si="56"/>
        <v/>
      </c>
      <c r="AI462" s="133" t="str">
        <f t="shared" si="52"/>
        <v/>
      </c>
      <c r="AJ462" s="110"/>
      <c r="AK462" s="119" t="str">
        <f t="shared" si="53"/>
        <v/>
      </c>
      <c r="AL462" s="119" t="str">
        <f t="shared" si="54"/>
        <v/>
      </c>
      <c r="AM462" s="120" t="str">
        <f t="shared" si="55"/>
        <v/>
      </c>
    </row>
    <row r="463" spans="23:39" ht="3" hidden="1" customHeight="1" x14ac:dyDescent="0.3">
      <c r="Z463" s="109"/>
      <c r="AA463" s="109"/>
      <c r="AB463" s="130"/>
      <c r="AC463" s="131"/>
      <c r="AD463" s="129" t="str">
        <f t="shared" si="58"/>
        <v/>
      </c>
      <c r="AE463" s="132" t="str">
        <f t="shared" si="59"/>
        <v/>
      </c>
      <c r="AF463" s="129" t="str">
        <f t="shared" si="60"/>
        <v/>
      </c>
      <c r="AG463" s="132" t="str">
        <f t="shared" si="61"/>
        <v/>
      </c>
      <c r="AH463" s="133" t="str">
        <f t="shared" si="56"/>
        <v/>
      </c>
      <c r="AI463" s="133" t="str">
        <f t="shared" si="52"/>
        <v/>
      </c>
      <c r="AJ463" s="110"/>
      <c r="AK463" s="119" t="str">
        <f t="shared" si="53"/>
        <v/>
      </c>
      <c r="AL463" s="119" t="str">
        <f t="shared" si="54"/>
        <v/>
      </c>
      <c r="AM463" s="120" t="str">
        <f t="shared" si="55"/>
        <v/>
      </c>
    </row>
    <row r="464" spans="23:39" ht="3" hidden="1" customHeight="1" x14ac:dyDescent="0.3">
      <c r="Z464" s="109"/>
      <c r="AA464" s="109"/>
      <c r="AB464" s="130"/>
      <c r="AC464" s="131"/>
      <c r="AD464" s="129" t="str">
        <f t="shared" si="58"/>
        <v/>
      </c>
      <c r="AE464" s="132" t="str">
        <f t="shared" si="59"/>
        <v/>
      </c>
      <c r="AF464" s="129" t="str">
        <f t="shared" si="60"/>
        <v/>
      </c>
      <c r="AG464" s="132" t="str">
        <f t="shared" si="61"/>
        <v/>
      </c>
      <c r="AH464" s="133" t="str">
        <f t="shared" si="56"/>
        <v/>
      </c>
      <c r="AI464" s="133" t="str">
        <f t="shared" si="52"/>
        <v/>
      </c>
      <c r="AJ464" s="110"/>
      <c r="AK464" s="119" t="str">
        <f t="shared" si="53"/>
        <v/>
      </c>
      <c r="AL464" s="119" t="str">
        <f t="shared" si="54"/>
        <v/>
      </c>
      <c r="AM464" s="120" t="str">
        <f t="shared" si="55"/>
        <v/>
      </c>
    </row>
    <row r="465" spans="24:39" ht="3" hidden="1" customHeight="1" x14ac:dyDescent="0.3">
      <c r="Z465" s="109"/>
      <c r="AA465" s="109"/>
      <c r="AB465" s="130"/>
      <c r="AC465" s="131"/>
      <c r="AD465" s="129" t="str">
        <f t="shared" si="58"/>
        <v/>
      </c>
      <c r="AE465" s="132" t="str">
        <f t="shared" si="59"/>
        <v/>
      </c>
      <c r="AF465" s="129" t="str">
        <f t="shared" si="60"/>
        <v/>
      </c>
      <c r="AG465" s="132" t="str">
        <f t="shared" si="61"/>
        <v/>
      </c>
      <c r="AH465" s="133" t="str">
        <f t="shared" si="56"/>
        <v/>
      </c>
      <c r="AI465" s="133" t="str">
        <f t="shared" si="52"/>
        <v/>
      </c>
      <c r="AJ465" s="110"/>
      <c r="AK465" s="119" t="str">
        <f t="shared" si="53"/>
        <v/>
      </c>
      <c r="AL465" s="119" t="str">
        <f t="shared" si="54"/>
        <v/>
      </c>
      <c r="AM465" s="120" t="str">
        <f t="shared" si="55"/>
        <v/>
      </c>
    </row>
    <row r="466" spans="24:39" ht="3" hidden="1" customHeight="1" x14ac:dyDescent="0.3">
      <c r="Z466" s="109"/>
      <c r="AA466" s="109"/>
      <c r="AB466" s="130"/>
      <c r="AC466" s="131"/>
      <c r="AD466" s="129" t="str">
        <f t="shared" si="58"/>
        <v/>
      </c>
      <c r="AE466" s="132" t="str">
        <f t="shared" si="59"/>
        <v/>
      </c>
      <c r="AF466" s="129" t="str">
        <f t="shared" si="60"/>
        <v/>
      </c>
      <c r="AG466" s="132" t="str">
        <f t="shared" si="61"/>
        <v/>
      </c>
      <c r="AH466" s="133" t="str">
        <f t="shared" si="56"/>
        <v/>
      </c>
      <c r="AI466" s="133" t="str">
        <f t="shared" si="52"/>
        <v/>
      </c>
      <c r="AJ466" s="110"/>
      <c r="AK466" s="119" t="str">
        <f t="shared" si="53"/>
        <v/>
      </c>
      <c r="AL466" s="119" t="str">
        <f t="shared" si="54"/>
        <v/>
      </c>
      <c r="AM466" s="120" t="str">
        <f t="shared" si="55"/>
        <v/>
      </c>
    </row>
    <row r="467" spans="24:39" ht="3" hidden="1" customHeight="1" x14ac:dyDescent="0.3">
      <c r="Z467" s="109"/>
      <c r="AA467" s="109"/>
      <c r="AB467" s="130"/>
      <c r="AC467" s="131"/>
      <c r="AD467" s="129" t="str">
        <f t="shared" si="58"/>
        <v/>
      </c>
      <c r="AE467" s="132" t="str">
        <f t="shared" si="59"/>
        <v/>
      </c>
      <c r="AF467" s="129" t="str">
        <f t="shared" si="60"/>
        <v/>
      </c>
      <c r="AG467" s="132" t="str">
        <f t="shared" si="61"/>
        <v/>
      </c>
      <c r="AH467" s="133" t="str">
        <f t="shared" si="56"/>
        <v/>
      </c>
      <c r="AI467" s="133" t="str">
        <f t="shared" si="52"/>
        <v/>
      </c>
      <c r="AJ467" s="110"/>
      <c r="AK467" s="119" t="str">
        <f t="shared" si="53"/>
        <v/>
      </c>
      <c r="AL467" s="119" t="str">
        <f t="shared" si="54"/>
        <v/>
      </c>
      <c r="AM467" s="120" t="str">
        <f t="shared" si="55"/>
        <v/>
      </c>
    </row>
    <row r="468" spans="24:39" ht="3" hidden="1" customHeight="1" x14ac:dyDescent="0.3">
      <c r="Z468" s="109"/>
      <c r="AA468" s="109"/>
      <c r="AB468" s="130"/>
      <c r="AC468" s="131"/>
      <c r="AD468" s="129" t="str">
        <f t="shared" si="58"/>
        <v/>
      </c>
      <c r="AE468" s="132" t="str">
        <f t="shared" si="59"/>
        <v/>
      </c>
      <c r="AF468" s="129" t="str">
        <f t="shared" si="60"/>
        <v/>
      </c>
      <c r="AG468" s="132" t="str">
        <f t="shared" si="61"/>
        <v/>
      </c>
      <c r="AH468" s="133" t="str">
        <f t="shared" si="56"/>
        <v/>
      </c>
      <c r="AI468" s="133" t="str">
        <f t="shared" si="52"/>
        <v/>
      </c>
      <c r="AJ468" s="110"/>
      <c r="AK468" s="119" t="str">
        <f t="shared" si="53"/>
        <v/>
      </c>
      <c r="AL468" s="119" t="str">
        <f t="shared" si="54"/>
        <v/>
      </c>
      <c r="AM468" s="120" t="str">
        <f t="shared" si="55"/>
        <v/>
      </c>
    </row>
    <row r="469" spans="24:39" ht="3" hidden="1" customHeight="1" x14ac:dyDescent="0.3">
      <c r="Z469" s="109"/>
      <c r="AA469" s="109"/>
      <c r="AB469" s="130"/>
      <c r="AC469" s="131"/>
      <c r="AD469" s="129" t="str">
        <f t="shared" si="58"/>
        <v/>
      </c>
      <c r="AE469" s="132" t="str">
        <f t="shared" si="59"/>
        <v/>
      </c>
      <c r="AF469" s="129" t="str">
        <f t="shared" si="60"/>
        <v/>
      </c>
      <c r="AG469" s="132" t="str">
        <f t="shared" si="61"/>
        <v/>
      </c>
      <c r="AH469" s="133" t="str">
        <f t="shared" si="56"/>
        <v/>
      </c>
      <c r="AI469" s="133" t="str">
        <f t="shared" si="52"/>
        <v/>
      </c>
      <c r="AJ469" s="110"/>
      <c r="AK469" s="119" t="str">
        <f t="shared" si="53"/>
        <v/>
      </c>
      <c r="AL469" s="119" t="str">
        <f t="shared" si="54"/>
        <v/>
      </c>
      <c r="AM469" s="120" t="str">
        <f t="shared" si="55"/>
        <v/>
      </c>
    </row>
    <row r="470" spans="24:39" ht="3" hidden="1" customHeight="1" x14ac:dyDescent="0.3">
      <c r="Z470" s="109"/>
      <c r="AA470" s="109"/>
      <c r="AB470" s="130"/>
      <c r="AC470" s="131"/>
      <c r="AD470" s="129" t="str">
        <f t="shared" si="58"/>
        <v/>
      </c>
      <c r="AE470" s="132" t="str">
        <f t="shared" si="59"/>
        <v/>
      </c>
      <c r="AF470" s="129" t="str">
        <f t="shared" si="60"/>
        <v/>
      </c>
      <c r="AG470" s="132" t="str">
        <f t="shared" si="61"/>
        <v/>
      </c>
      <c r="AH470" s="133" t="str">
        <f t="shared" si="56"/>
        <v/>
      </c>
      <c r="AI470" s="133" t="str">
        <f t="shared" si="52"/>
        <v/>
      </c>
      <c r="AJ470" s="110"/>
      <c r="AK470" s="119" t="str">
        <f t="shared" si="53"/>
        <v/>
      </c>
      <c r="AL470" s="119" t="str">
        <f t="shared" si="54"/>
        <v/>
      </c>
      <c r="AM470" s="120" t="str">
        <f t="shared" si="55"/>
        <v/>
      </c>
    </row>
    <row r="471" spans="24:39" ht="3" hidden="1" customHeight="1" x14ac:dyDescent="0.3">
      <c r="Z471" s="109"/>
      <c r="AA471" s="109"/>
      <c r="AB471" s="130"/>
      <c r="AC471" s="131"/>
      <c r="AD471" s="129" t="str">
        <f t="shared" si="58"/>
        <v/>
      </c>
      <c r="AE471" s="132" t="str">
        <f t="shared" si="59"/>
        <v/>
      </c>
      <c r="AF471" s="129" t="str">
        <f t="shared" si="60"/>
        <v/>
      </c>
      <c r="AG471" s="132" t="str">
        <f t="shared" si="61"/>
        <v/>
      </c>
      <c r="AH471" s="133" t="str">
        <f t="shared" si="56"/>
        <v/>
      </c>
      <c r="AI471" s="133" t="str">
        <f t="shared" si="52"/>
        <v/>
      </c>
      <c r="AJ471" s="110"/>
      <c r="AK471" s="119" t="str">
        <f t="shared" si="53"/>
        <v/>
      </c>
      <c r="AL471" s="119" t="str">
        <f t="shared" si="54"/>
        <v/>
      </c>
      <c r="AM471" s="120" t="str">
        <f t="shared" si="55"/>
        <v/>
      </c>
    </row>
    <row r="472" spans="24:39" ht="3" hidden="1" customHeight="1" x14ac:dyDescent="0.3">
      <c r="X472" s="53"/>
      <c r="Y472" s="53"/>
      <c r="Z472" s="109"/>
      <c r="AA472" s="109"/>
      <c r="AB472" s="130"/>
      <c r="AC472" s="131"/>
      <c r="AD472" s="129" t="str">
        <f t="shared" si="58"/>
        <v/>
      </c>
      <c r="AE472" s="132" t="str">
        <f t="shared" si="59"/>
        <v/>
      </c>
      <c r="AF472" s="129" t="str">
        <f t="shared" si="60"/>
        <v/>
      </c>
      <c r="AG472" s="132" t="str">
        <f t="shared" si="61"/>
        <v/>
      </c>
      <c r="AH472" s="133" t="str">
        <f t="shared" si="56"/>
        <v/>
      </c>
      <c r="AI472" s="133" t="str">
        <f t="shared" si="52"/>
        <v/>
      </c>
      <c r="AJ472" s="110"/>
      <c r="AK472" s="119" t="str">
        <f t="shared" si="53"/>
        <v/>
      </c>
      <c r="AL472" s="119" t="str">
        <f t="shared" si="54"/>
        <v/>
      </c>
      <c r="AM472" s="120" t="str">
        <f t="shared" si="55"/>
        <v/>
      </c>
    </row>
    <row r="473" spans="24:39" ht="3" hidden="1" customHeight="1" x14ac:dyDescent="0.3">
      <c r="Z473" s="109"/>
      <c r="AA473" s="109"/>
      <c r="AB473" s="130"/>
      <c r="AC473" s="131"/>
      <c r="AD473" s="129" t="str">
        <f t="shared" si="58"/>
        <v/>
      </c>
      <c r="AE473" s="132" t="str">
        <f t="shared" si="59"/>
        <v/>
      </c>
      <c r="AF473" s="129" t="str">
        <f t="shared" si="60"/>
        <v/>
      </c>
      <c r="AG473" s="132" t="str">
        <f t="shared" si="61"/>
        <v/>
      </c>
      <c r="AH473" s="133" t="str">
        <f t="shared" si="56"/>
        <v/>
      </c>
      <c r="AI473" s="133" t="str">
        <f t="shared" si="52"/>
        <v/>
      </c>
      <c r="AJ473" s="110"/>
      <c r="AK473" s="119" t="str">
        <f t="shared" si="53"/>
        <v/>
      </c>
      <c r="AL473" s="119" t="str">
        <f t="shared" si="54"/>
        <v/>
      </c>
      <c r="AM473" s="120" t="str">
        <f t="shared" si="55"/>
        <v/>
      </c>
    </row>
    <row r="474" spans="24:39" ht="3" hidden="1" customHeight="1" x14ac:dyDescent="0.3">
      <c r="Z474" s="109"/>
      <c r="AA474" s="109"/>
      <c r="AB474" s="130"/>
      <c r="AC474" s="131"/>
      <c r="AD474" s="129" t="str">
        <f t="shared" si="58"/>
        <v/>
      </c>
      <c r="AE474" s="132" t="str">
        <f t="shared" si="59"/>
        <v/>
      </c>
      <c r="AF474" s="129" t="str">
        <f t="shared" si="60"/>
        <v/>
      </c>
      <c r="AG474" s="132" t="str">
        <f t="shared" si="61"/>
        <v/>
      </c>
      <c r="AH474" s="133" t="str">
        <f t="shared" si="56"/>
        <v/>
      </c>
      <c r="AI474" s="133" t="str">
        <f t="shared" si="52"/>
        <v/>
      </c>
      <c r="AJ474" s="110"/>
      <c r="AK474" s="119" t="str">
        <f t="shared" si="53"/>
        <v/>
      </c>
      <c r="AL474" s="119" t="str">
        <f t="shared" si="54"/>
        <v/>
      </c>
      <c r="AM474" s="120" t="str">
        <f t="shared" si="55"/>
        <v/>
      </c>
    </row>
    <row r="475" spans="24:39" ht="3" hidden="1" customHeight="1" x14ac:dyDescent="0.3">
      <c r="Z475" s="109"/>
      <c r="AA475" s="109"/>
      <c r="AB475" s="130"/>
      <c r="AC475" s="131"/>
      <c r="AD475" s="129" t="str">
        <f t="shared" si="58"/>
        <v/>
      </c>
      <c r="AE475" s="132" t="str">
        <f t="shared" si="59"/>
        <v/>
      </c>
      <c r="AF475" s="129" t="str">
        <f t="shared" si="60"/>
        <v/>
      </c>
      <c r="AG475" s="132" t="str">
        <f t="shared" si="61"/>
        <v/>
      </c>
      <c r="AH475" s="133" t="str">
        <f t="shared" si="56"/>
        <v/>
      </c>
      <c r="AI475" s="133" t="str">
        <f t="shared" si="52"/>
        <v/>
      </c>
      <c r="AJ475" s="110"/>
      <c r="AK475" s="119" t="str">
        <f t="shared" si="53"/>
        <v/>
      </c>
      <c r="AL475" s="119" t="str">
        <f t="shared" si="54"/>
        <v/>
      </c>
      <c r="AM475" s="120" t="str">
        <f t="shared" si="55"/>
        <v/>
      </c>
    </row>
    <row r="476" spans="24:39" ht="3" hidden="1" customHeight="1" x14ac:dyDescent="0.3">
      <c r="Z476" s="109"/>
      <c r="AA476" s="109"/>
      <c r="AB476" s="130"/>
      <c r="AC476" s="131"/>
      <c r="AD476" s="129" t="str">
        <f t="shared" si="58"/>
        <v/>
      </c>
      <c r="AE476" s="132" t="str">
        <f t="shared" si="59"/>
        <v/>
      </c>
      <c r="AF476" s="129" t="str">
        <f t="shared" si="60"/>
        <v/>
      </c>
      <c r="AG476" s="132" t="str">
        <f t="shared" si="61"/>
        <v/>
      </c>
      <c r="AH476" s="133" t="str">
        <f t="shared" si="56"/>
        <v/>
      </c>
      <c r="AI476" s="133" t="str">
        <f t="shared" si="52"/>
        <v/>
      </c>
      <c r="AJ476" s="110"/>
      <c r="AK476" s="119" t="str">
        <f t="shared" si="53"/>
        <v/>
      </c>
      <c r="AL476" s="119" t="str">
        <f t="shared" si="54"/>
        <v/>
      </c>
      <c r="AM476" s="120" t="str">
        <f t="shared" si="55"/>
        <v/>
      </c>
    </row>
    <row r="477" spans="24:39" ht="3" hidden="1" customHeight="1" x14ac:dyDescent="0.3">
      <c r="Z477" s="109"/>
      <c r="AA477" s="109"/>
      <c r="AB477" s="130"/>
      <c r="AC477" s="131"/>
      <c r="AD477" s="129" t="str">
        <f t="shared" si="58"/>
        <v/>
      </c>
      <c r="AE477" s="132" t="str">
        <f t="shared" si="59"/>
        <v/>
      </c>
      <c r="AF477" s="129" t="str">
        <f t="shared" si="60"/>
        <v/>
      </c>
      <c r="AG477" s="132" t="str">
        <f t="shared" si="61"/>
        <v/>
      </c>
      <c r="AH477" s="133" t="str">
        <f t="shared" si="56"/>
        <v/>
      </c>
      <c r="AI477" s="133" t="str">
        <f t="shared" si="52"/>
        <v/>
      </c>
      <c r="AJ477" s="110"/>
      <c r="AK477" s="119" t="str">
        <f t="shared" si="53"/>
        <v/>
      </c>
      <c r="AL477" s="119" t="str">
        <f t="shared" si="54"/>
        <v/>
      </c>
      <c r="AM477" s="120" t="str">
        <f t="shared" si="55"/>
        <v/>
      </c>
    </row>
    <row r="478" spans="24:39" ht="3" hidden="1" customHeight="1" x14ac:dyDescent="0.3">
      <c r="Z478" s="109"/>
      <c r="AA478" s="109"/>
      <c r="AB478" s="130"/>
      <c r="AC478" s="131"/>
      <c r="AD478" s="129" t="str">
        <f t="shared" si="58"/>
        <v/>
      </c>
      <c r="AE478" s="132" t="str">
        <f t="shared" si="59"/>
        <v/>
      </c>
      <c r="AF478" s="129" t="str">
        <f t="shared" si="60"/>
        <v/>
      </c>
      <c r="AG478" s="132" t="str">
        <f t="shared" si="61"/>
        <v/>
      </c>
      <c r="AH478" s="133" t="str">
        <f t="shared" si="56"/>
        <v/>
      </c>
      <c r="AI478" s="133" t="str">
        <f t="shared" si="52"/>
        <v/>
      </c>
      <c r="AJ478" s="110"/>
      <c r="AK478" s="119" t="str">
        <f t="shared" si="53"/>
        <v/>
      </c>
      <c r="AL478" s="119" t="str">
        <f t="shared" si="54"/>
        <v/>
      </c>
      <c r="AM478" s="120" t="str">
        <f t="shared" si="55"/>
        <v/>
      </c>
    </row>
    <row r="479" spans="24:39" ht="3" hidden="1" customHeight="1" x14ac:dyDescent="0.3">
      <c r="Z479" s="109"/>
      <c r="AA479" s="109"/>
      <c r="AB479" s="130"/>
      <c r="AC479" s="131"/>
      <c r="AD479" s="129" t="str">
        <f t="shared" si="58"/>
        <v/>
      </c>
      <c r="AE479" s="132" t="str">
        <f t="shared" si="59"/>
        <v/>
      </c>
      <c r="AF479" s="129" t="str">
        <f t="shared" si="60"/>
        <v/>
      </c>
      <c r="AG479" s="132" t="str">
        <f t="shared" si="61"/>
        <v/>
      </c>
      <c r="AH479" s="133" t="str">
        <f t="shared" si="56"/>
        <v/>
      </c>
      <c r="AI479" s="133" t="str">
        <f t="shared" si="52"/>
        <v/>
      </c>
      <c r="AJ479" s="110"/>
      <c r="AK479" s="119" t="str">
        <f t="shared" si="53"/>
        <v/>
      </c>
      <c r="AL479" s="119" t="str">
        <f t="shared" si="54"/>
        <v/>
      </c>
      <c r="AM479" s="120" t="str">
        <f t="shared" si="55"/>
        <v/>
      </c>
    </row>
    <row r="480" spans="24:39" ht="3" hidden="1" customHeight="1" x14ac:dyDescent="0.3">
      <c r="Z480" s="109"/>
      <c r="AA480" s="109"/>
      <c r="AB480" s="130"/>
      <c r="AC480" s="131"/>
      <c r="AD480" s="129" t="str">
        <f t="shared" si="58"/>
        <v/>
      </c>
      <c r="AE480" s="132" t="str">
        <f t="shared" si="59"/>
        <v/>
      </c>
      <c r="AF480" s="129" t="str">
        <f t="shared" si="60"/>
        <v/>
      </c>
      <c r="AG480" s="132" t="str">
        <f t="shared" si="61"/>
        <v/>
      </c>
      <c r="AH480" s="133" t="str">
        <f t="shared" si="56"/>
        <v/>
      </c>
      <c r="AI480" s="133" t="str">
        <f t="shared" si="52"/>
        <v/>
      </c>
      <c r="AJ480" s="110"/>
      <c r="AK480" s="119" t="str">
        <f t="shared" si="53"/>
        <v/>
      </c>
      <c r="AL480" s="119" t="str">
        <f t="shared" si="54"/>
        <v/>
      </c>
      <c r="AM480" s="120" t="str">
        <f t="shared" si="55"/>
        <v/>
      </c>
    </row>
    <row r="481" spans="26:39" ht="3" hidden="1" customHeight="1" x14ac:dyDescent="0.3">
      <c r="Z481" s="109"/>
      <c r="AA481" s="109"/>
      <c r="AB481" s="130"/>
      <c r="AC481" s="131"/>
      <c r="AD481" s="129" t="str">
        <f t="shared" si="58"/>
        <v/>
      </c>
      <c r="AE481" s="132" t="str">
        <f t="shared" si="59"/>
        <v/>
      </c>
      <c r="AF481" s="129" t="str">
        <f t="shared" si="60"/>
        <v/>
      </c>
      <c r="AG481" s="132" t="str">
        <f t="shared" si="61"/>
        <v/>
      </c>
      <c r="AH481" s="133" t="str">
        <f t="shared" si="56"/>
        <v/>
      </c>
      <c r="AI481" s="133" t="str">
        <f t="shared" si="52"/>
        <v/>
      </c>
      <c r="AJ481" s="110"/>
      <c r="AK481" s="119" t="str">
        <f t="shared" si="53"/>
        <v/>
      </c>
      <c r="AL481" s="119" t="str">
        <f t="shared" si="54"/>
        <v/>
      </c>
      <c r="AM481" s="120" t="str">
        <f t="shared" si="55"/>
        <v/>
      </c>
    </row>
    <row r="482" spans="26:39" ht="3" hidden="1" customHeight="1" x14ac:dyDescent="0.3">
      <c r="Z482" s="109"/>
      <c r="AA482" s="109"/>
      <c r="AB482" s="130"/>
      <c r="AC482" s="131"/>
      <c r="AD482" s="129" t="str">
        <f t="shared" si="58"/>
        <v/>
      </c>
      <c r="AE482" s="132" t="str">
        <f t="shared" si="59"/>
        <v/>
      </c>
      <c r="AF482" s="129" t="str">
        <f t="shared" si="60"/>
        <v/>
      </c>
      <c r="AG482" s="132" t="str">
        <f t="shared" si="61"/>
        <v/>
      </c>
      <c r="AH482" s="133" t="str">
        <f t="shared" si="56"/>
        <v/>
      </c>
      <c r="AI482" s="133" t="str">
        <f t="shared" si="52"/>
        <v/>
      </c>
      <c r="AJ482" s="110"/>
      <c r="AK482" s="119" t="str">
        <f t="shared" si="53"/>
        <v/>
      </c>
      <c r="AL482" s="119" t="str">
        <f t="shared" si="54"/>
        <v/>
      </c>
      <c r="AM482" s="120" t="str">
        <f t="shared" si="55"/>
        <v/>
      </c>
    </row>
    <row r="483" spans="26:39" ht="3" hidden="1" customHeight="1" x14ac:dyDescent="0.3">
      <c r="Z483" s="109"/>
      <c r="AA483" s="109"/>
      <c r="AB483" s="130"/>
      <c r="AC483" s="131"/>
      <c r="AD483" s="129" t="str">
        <f t="shared" si="58"/>
        <v/>
      </c>
      <c r="AE483" s="132" t="str">
        <f t="shared" si="59"/>
        <v/>
      </c>
      <c r="AF483" s="129" t="str">
        <f t="shared" si="60"/>
        <v/>
      </c>
      <c r="AG483" s="132" t="str">
        <f t="shared" si="61"/>
        <v/>
      </c>
      <c r="AH483" s="133" t="str">
        <f t="shared" si="56"/>
        <v/>
      </c>
      <c r="AI483" s="133" t="str">
        <f t="shared" si="52"/>
        <v/>
      </c>
      <c r="AJ483" s="110"/>
      <c r="AK483" s="119" t="str">
        <f t="shared" si="53"/>
        <v/>
      </c>
      <c r="AL483" s="119" t="str">
        <f t="shared" si="54"/>
        <v/>
      </c>
      <c r="AM483" s="120" t="str">
        <f t="shared" si="55"/>
        <v/>
      </c>
    </row>
    <row r="484" spans="26:39" ht="3" hidden="1" customHeight="1" x14ac:dyDescent="0.3">
      <c r="Z484" s="109"/>
      <c r="AA484" s="109"/>
      <c r="AB484" s="130"/>
      <c r="AC484" s="131"/>
      <c r="AD484" s="129" t="str">
        <f t="shared" ref="AD484:AD515" si="62">IF(AC484="","",AD$451+(2*(AC484-AC$451)*AA$456))</f>
        <v/>
      </c>
      <c r="AE484" s="132" t="str">
        <f t="shared" si="59"/>
        <v/>
      </c>
      <c r="AF484" s="129" t="str">
        <f t="shared" si="60"/>
        <v/>
      </c>
      <c r="AG484" s="132" t="str">
        <f t="shared" si="61"/>
        <v/>
      </c>
      <c r="AH484" s="133" t="str">
        <f t="shared" si="56"/>
        <v/>
      </c>
      <c r="AI484" s="133" t="str">
        <f t="shared" si="52"/>
        <v/>
      </c>
      <c r="AJ484" s="110"/>
      <c r="AK484" s="119" t="str">
        <f t="shared" si="53"/>
        <v/>
      </c>
      <c r="AL484" s="119" t="str">
        <f t="shared" si="54"/>
        <v/>
      </c>
      <c r="AM484" s="120" t="str">
        <f t="shared" si="55"/>
        <v/>
      </c>
    </row>
    <row r="485" spans="26:39" ht="3" hidden="1" customHeight="1" x14ac:dyDescent="0.3">
      <c r="Z485" s="109"/>
      <c r="AA485" s="109"/>
      <c r="AB485" s="130"/>
      <c r="AC485" s="131"/>
      <c r="AD485" s="129" t="str">
        <f t="shared" si="62"/>
        <v/>
      </c>
      <c r="AE485" s="132" t="str">
        <f t="shared" si="59"/>
        <v/>
      </c>
      <c r="AF485" s="129" t="str">
        <f t="shared" si="60"/>
        <v/>
      </c>
      <c r="AG485" s="132" t="str">
        <f t="shared" si="61"/>
        <v/>
      </c>
      <c r="AH485" s="133" t="str">
        <f t="shared" si="56"/>
        <v/>
      </c>
      <c r="AI485" s="133" t="str">
        <f t="shared" si="52"/>
        <v/>
      </c>
      <c r="AJ485" s="110"/>
      <c r="AK485" s="119" t="str">
        <f t="shared" si="53"/>
        <v/>
      </c>
      <c r="AL485" s="119" t="str">
        <f t="shared" si="54"/>
        <v/>
      </c>
      <c r="AM485" s="120" t="str">
        <f t="shared" si="55"/>
        <v/>
      </c>
    </row>
    <row r="486" spans="26:39" ht="3" hidden="1" customHeight="1" x14ac:dyDescent="0.3">
      <c r="Z486" s="109"/>
      <c r="AA486" s="109"/>
      <c r="AB486" s="130"/>
      <c r="AC486" s="131"/>
      <c r="AD486" s="129" t="str">
        <f t="shared" si="62"/>
        <v/>
      </c>
      <c r="AE486" s="132" t="str">
        <f t="shared" si="59"/>
        <v/>
      </c>
      <c r="AF486" s="129" t="str">
        <f t="shared" si="60"/>
        <v/>
      </c>
      <c r="AG486" s="132" t="str">
        <f t="shared" si="61"/>
        <v/>
      </c>
      <c r="AH486" s="133" t="str">
        <f t="shared" si="56"/>
        <v/>
      </c>
      <c r="AI486" s="133" t="str">
        <f t="shared" si="52"/>
        <v/>
      </c>
      <c r="AJ486" s="110"/>
      <c r="AK486" s="119" t="str">
        <f t="shared" si="53"/>
        <v/>
      </c>
      <c r="AL486" s="119" t="str">
        <f t="shared" si="54"/>
        <v/>
      </c>
      <c r="AM486" s="120" t="str">
        <f t="shared" si="55"/>
        <v/>
      </c>
    </row>
    <row r="487" spans="26:39" ht="3" hidden="1" customHeight="1" x14ac:dyDescent="0.3">
      <c r="Z487" s="109"/>
      <c r="AA487" s="109"/>
      <c r="AB487" s="130"/>
      <c r="AC487" s="131"/>
      <c r="AD487" s="129" t="str">
        <f t="shared" si="62"/>
        <v/>
      </c>
      <c r="AE487" s="132" t="str">
        <f t="shared" si="59"/>
        <v/>
      </c>
      <c r="AF487" s="129" t="str">
        <f t="shared" si="60"/>
        <v/>
      </c>
      <c r="AG487" s="132" t="str">
        <f t="shared" si="61"/>
        <v/>
      </c>
      <c r="AH487" s="133" t="str">
        <f t="shared" si="56"/>
        <v/>
      </c>
      <c r="AI487" s="133" t="str">
        <f t="shared" si="52"/>
        <v/>
      </c>
      <c r="AJ487" s="110"/>
      <c r="AK487" s="119" t="str">
        <f t="shared" si="53"/>
        <v/>
      </c>
      <c r="AL487" s="119" t="str">
        <f t="shared" si="54"/>
        <v/>
      </c>
      <c r="AM487" s="120" t="str">
        <f t="shared" si="55"/>
        <v/>
      </c>
    </row>
    <row r="488" spans="26:39" ht="3" hidden="1" customHeight="1" x14ac:dyDescent="0.3">
      <c r="Z488" s="109"/>
      <c r="AA488" s="109"/>
      <c r="AB488" s="130"/>
      <c r="AC488" s="131"/>
      <c r="AD488" s="129" t="str">
        <f t="shared" si="62"/>
        <v/>
      </c>
      <c r="AE488" s="132" t="str">
        <f t="shared" si="59"/>
        <v/>
      </c>
      <c r="AF488" s="129" t="str">
        <f t="shared" si="60"/>
        <v/>
      </c>
      <c r="AG488" s="132" t="str">
        <f t="shared" si="61"/>
        <v/>
      </c>
      <c r="AH488" s="133" t="str">
        <f t="shared" si="56"/>
        <v/>
      </c>
      <c r="AI488" s="133" t="str">
        <f t="shared" si="52"/>
        <v/>
      </c>
      <c r="AJ488" s="110"/>
      <c r="AK488" s="119" t="str">
        <f t="shared" si="53"/>
        <v/>
      </c>
      <c r="AL488" s="119" t="str">
        <f t="shared" si="54"/>
        <v/>
      </c>
      <c r="AM488" s="120" t="str">
        <f t="shared" si="55"/>
        <v/>
      </c>
    </row>
    <row r="489" spans="26:39" ht="3" hidden="1" customHeight="1" x14ac:dyDescent="0.3">
      <c r="Z489" s="109"/>
      <c r="AA489" s="109"/>
      <c r="AB489" s="130"/>
      <c r="AC489" s="131"/>
      <c r="AD489" s="129" t="str">
        <f t="shared" si="62"/>
        <v/>
      </c>
      <c r="AE489" s="132" t="str">
        <f t="shared" si="59"/>
        <v/>
      </c>
      <c r="AF489" s="129" t="str">
        <f t="shared" si="60"/>
        <v/>
      </c>
      <c r="AG489" s="132" t="str">
        <f t="shared" si="61"/>
        <v/>
      </c>
      <c r="AH489" s="133" t="str">
        <f t="shared" si="56"/>
        <v/>
      </c>
      <c r="AI489" s="133" t="str">
        <f t="shared" si="52"/>
        <v/>
      </c>
      <c r="AJ489" s="110"/>
      <c r="AK489" s="119" t="str">
        <f t="shared" si="53"/>
        <v/>
      </c>
      <c r="AL489" s="119" t="str">
        <f t="shared" si="54"/>
        <v/>
      </c>
      <c r="AM489" s="120" t="str">
        <f t="shared" si="55"/>
        <v/>
      </c>
    </row>
    <row r="490" spans="26:39" ht="3" hidden="1" customHeight="1" x14ac:dyDescent="0.3">
      <c r="Z490" s="109"/>
      <c r="AA490" s="109"/>
      <c r="AB490" s="130"/>
      <c r="AC490" s="131"/>
      <c r="AD490" s="129" t="str">
        <f t="shared" si="62"/>
        <v/>
      </c>
      <c r="AE490" s="132" t="str">
        <f t="shared" si="59"/>
        <v/>
      </c>
      <c r="AF490" s="129" t="str">
        <f t="shared" si="60"/>
        <v/>
      </c>
      <c r="AG490" s="132" t="str">
        <f t="shared" si="61"/>
        <v/>
      </c>
      <c r="AH490" s="133" t="str">
        <f t="shared" si="56"/>
        <v/>
      </c>
      <c r="AI490" s="133" t="str">
        <f t="shared" si="52"/>
        <v/>
      </c>
      <c r="AJ490" s="110"/>
      <c r="AK490" s="119" t="str">
        <f t="shared" si="53"/>
        <v/>
      </c>
      <c r="AL490" s="119" t="str">
        <f t="shared" si="54"/>
        <v/>
      </c>
      <c r="AM490" s="120" t="str">
        <f t="shared" si="55"/>
        <v/>
      </c>
    </row>
    <row r="491" spans="26:39" ht="3" hidden="1" customHeight="1" x14ac:dyDescent="0.3">
      <c r="Z491" s="109"/>
      <c r="AA491" s="109"/>
      <c r="AB491" s="130"/>
      <c r="AC491" s="131"/>
      <c r="AD491" s="129" t="str">
        <f t="shared" si="62"/>
        <v/>
      </c>
      <c r="AE491" s="132" t="str">
        <f t="shared" si="59"/>
        <v/>
      </c>
      <c r="AF491" s="129" t="str">
        <f t="shared" si="60"/>
        <v/>
      </c>
      <c r="AG491" s="132" t="str">
        <f t="shared" si="61"/>
        <v/>
      </c>
      <c r="AH491" s="133" t="str">
        <f t="shared" si="56"/>
        <v/>
      </c>
      <c r="AI491" s="133" t="str">
        <f t="shared" si="52"/>
        <v/>
      </c>
      <c r="AJ491" s="110"/>
      <c r="AK491" s="119" t="str">
        <f t="shared" si="53"/>
        <v/>
      </c>
      <c r="AL491" s="119" t="str">
        <f t="shared" si="54"/>
        <v/>
      </c>
      <c r="AM491" s="120" t="str">
        <f t="shared" si="55"/>
        <v/>
      </c>
    </row>
    <row r="492" spans="26:39" ht="3" hidden="1" customHeight="1" x14ac:dyDescent="0.3">
      <c r="Z492" s="109"/>
      <c r="AA492" s="109"/>
      <c r="AB492" s="130"/>
      <c r="AC492" s="131"/>
      <c r="AD492" s="129" t="str">
        <f t="shared" si="62"/>
        <v/>
      </c>
      <c r="AE492" s="132" t="str">
        <f t="shared" si="59"/>
        <v/>
      </c>
      <c r="AF492" s="129" t="str">
        <f t="shared" si="60"/>
        <v/>
      </c>
      <c r="AG492" s="132" t="str">
        <f t="shared" si="61"/>
        <v/>
      </c>
      <c r="AH492" s="133" t="str">
        <f t="shared" si="56"/>
        <v/>
      </c>
      <c r="AI492" s="133" t="str">
        <f t="shared" si="52"/>
        <v/>
      </c>
      <c r="AJ492" s="110"/>
      <c r="AK492" s="119" t="str">
        <f t="shared" si="53"/>
        <v/>
      </c>
      <c r="AL492" s="119" t="str">
        <f t="shared" si="54"/>
        <v/>
      </c>
      <c r="AM492" s="120" t="str">
        <f t="shared" si="55"/>
        <v/>
      </c>
    </row>
    <row r="493" spans="26:39" ht="3" hidden="1" customHeight="1" x14ac:dyDescent="0.3">
      <c r="Z493" s="109"/>
      <c r="AA493" s="109"/>
      <c r="AB493" s="130"/>
      <c r="AC493" s="131"/>
      <c r="AD493" s="129" t="str">
        <f t="shared" si="62"/>
        <v/>
      </c>
      <c r="AE493" s="132" t="str">
        <f t="shared" si="59"/>
        <v/>
      </c>
      <c r="AF493" s="129" t="str">
        <f t="shared" si="60"/>
        <v/>
      </c>
      <c r="AG493" s="132" t="str">
        <f t="shared" si="61"/>
        <v/>
      </c>
      <c r="AH493" s="133" t="str">
        <f t="shared" si="56"/>
        <v/>
      </c>
      <c r="AI493" s="133" t="str">
        <f t="shared" si="52"/>
        <v/>
      </c>
      <c r="AJ493" s="110"/>
      <c r="AK493" s="119" t="str">
        <f t="shared" si="53"/>
        <v/>
      </c>
      <c r="AL493" s="119" t="str">
        <f t="shared" si="54"/>
        <v/>
      </c>
      <c r="AM493" s="120" t="str">
        <f t="shared" si="55"/>
        <v/>
      </c>
    </row>
    <row r="494" spans="26:39" ht="3" hidden="1" customHeight="1" x14ac:dyDescent="0.3">
      <c r="Z494" s="109"/>
      <c r="AA494" s="109"/>
      <c r="AB494" s="130"/>
      <c r="AC494" s="131"/>
      <c r="AD494" s="129" t="str">
        <f t="shared" si="62"/>
        <v/>
      </c>
      <c r="AE494" s="132" t="str">
        <f t="shared" si="59"/>
        <v/>
      </c>
      <c r="AF494" s="129" t="str">
        <f t="shared" si="60"/>
        <v/>
      </c>
      <c r="AG494" s="132" t="str">
        <f t="shared" si="61"/>
        <v/>
      </c>
      <c r="AH494" s="133" t="str">
        <f t="shared" si="56"/>
        <v/>
      </c>
      <c r="AI494" s="133" t="str">
        <f t="shared" si="52"/>
        <v/>
      </c>
      <c r="AJ494" s="110"/>
      <c r="AK494" s="119" t="str">
        <f t="shared" si="53"/>
        <v/>
      </c>
      <c r="AL494" s="119" t="str">
        <f t="shared" si="54"/>
        <v/>
      </c>
      <c r="AM494" s="120" t="str">
        <f t="shared" si="55"/>
        <v/>
      </c>
    </row>
    <row r="495" spans="26:39" ht="3" hidden="1" customHeight="1" x14ac:dyDescent="0.3">
      <c r="Z495" s="109"/>
      <c r="AA495" s="109"/>
      <c r="AB495" s="130"/>
      <c r="AC495" s="131"/>
      <c r="AD495" s="129" t="str">
        <f t="shared" si="62"/>
        <v/>
      </c>
      <c r="AE495" s="132" t="str">
        <f t="shared" si="59"/>
        <v/>
      </c>
      <c r="AF495" s="129" t="str">
        <f t="shared" si="60"/>
        <v/>
      </c>
      <c r="AG495" s="132" t="str">
        <f t="shared" si="61"/>
        <v/>
      </c>
      <c r="AH495" s="133" t="str">
        <f t="shared" si="56"/>
        <v/>
      </c>
      <c r="AI495" s="133" t="str">
        <f t="shared" si="52"/>
        <v/>
      </c>
      <c r="AJ495" s="110"/>
      <c r="AK495" s="119" t="str">
        <f t="shared" si="53"/>
        <v/>
      </c>
      <c r="AL495" s="119" t="str">
        <f t="shared" si="54"/>
        <v/>
      </c>
      <c r="AM495" s="120" t="str">
        <f t="shared" si="55"/>
        <v/>
      </c>
    </row>
    <row r="496" spans="26:39" ht="3" hidden="1" customHeight="1" x14ac:dyDescent="0.3">
      <c r="Z496" s="109"/>
      <c r="AA496" s="109"/>
      <c r="AB496" s="130"/>
      <c r="AC496" s="131"/>
      <c r="AD496" s="129" t="str">
        <f t="shared" si="62"/>
        <v/>
      </c>
      <c r="AE496" s="132" t="str">
        <f t="shared" si="59"/>
        <v/>
      </c>
      <c r="AF496" s="129" t="str">
        <f t="shared" si="60"/>
        <v/>
      </c>
      <c r="AG496" s="132" t="str">
        <f t="shared" si="61"/>
        <v/>
      </c>
      <c r="AH496" s="133" t="str">
        <f t="shared" si="56"/>
        <v/>
      </c>
      <c r="AI496" s="133" t="str">
        <f t="shared" si="52"/>
        <v/>
      </c>
      <c r="AJ496" s="110"/>
      <c r="AK496" s="119" t="str">
        <f t="shared" si="53"/>
        <v/>
      </c>
      <c r="AL496" s="119" t="str">
        <f t="shared" si="54"/>
        <v/>
      </c>
      <c r="AM496" s="120" t="str">
        <f t="shared" si="55"/>
        <v/>
      </c>
    </row>
    <row r="497" spans="26:39" ht="3" hidden="1" customHeight="1" x14ac:dyDescent="0.3">
      <c r="Z497" s="109"/>
      <c r="AA497" s="109"/>
      <c r="AB497" s="130"/>
      <c r="AC497" s="131"/>
      <c r="AD497" s="129" t="str">
        <f t="shared" si="62"/>
        <v/>
      </c>
      <c r="AE497" s="132" t="str">
        <f t="shared" si="59"/>
        <v/>
      </c>
      <c r="AF497" s="129" t="str">
        <f t="shared" si="60"/>
        <v/>
      </c>
      <c r="AG497" s="132" t="str">
        <f t="shared" si="61"/>
        <v/>
      </c>
      <c r="AH497" s="133" t="str">
        <f t="shared" si="56"/>
        <v/>
      </c>
      <c r="AI497" s="133" t="str">
        <f t="shared" ref="AI497:AI560" si="63">IF(AC497="","",IF(AC497=D$62,0,IF(AC497&gt;D$62,AI496+AF497,"")))</f>
        <v/>
      </c>
      <c r="AJ497" s="110"/>
      <c r="AK497" s="119" t="str">
        <f t="shared" ref="AK497:AK560" si="64">IF(AI497="","",AJ497-D$62)</f>
        <v/>
      </c>
      <c r="AL497" s="119" t="str">
        <f t="shared" si="54"/>
        <v/>
      </c>
      <c r="AM497" s="120" t="str">
        <f t="shared" si="55"/>
        <v/>
      </c>
    </row>
    <row r="498" spans="26:39" ht="3" hidden="1" customHeight="1" x14ac:dyDescent="0.3">
      <c r="Z498" s="109"/>
      <c r="AA498" s="109"/>
      <c r="AB498" s="130"/>
      <c r="AC498" s="131"/>
      <c r="AD498" s="129" t="str">
        <f t="shared" si="62"/>
        <v/>
      </c>
      <c r="AE498" s="132" t="str">
        <f t="shared" si="59"/>
        <v/>
      </c>
      <c r="AF498" s="129" t="str">
        <f t="shared" si="60"/>
        <v/>
      </c>
      <c r="AG498" s="132" t="str">
        <f t="shared" si="61"/>
        <v/>
      </c>
      <c r="AH498" s="133" t="str">
        <f t="shared" si="56"/>
        <v/>
      </c>
      <c r="AI498" s="133" t="str">
        <f t="shared" si="63"/>
        <v/>
      </c>
      <c r="AJ498" s="110"/>
      <c r="AK498" s="119" t="str">
        <f t="shared" si="64"/>
        <v/>
      </c>
      <c r="AL498" s="119" t="str">
        <f t="shared" si="54"/>
        <v/>
      </c>
      <c r="AM498" s="120" t="str">
        <f t="shared" si="55"/>
        <v/>
      </c>
    </row>
    <row r="499" spans="26:39" ht="3" hidden="1" customHeight="1" x14ac:dyDescent="0.3">
      <c r="Z499" s="109"/>
      <c r="AA499" s="109"/>
      <c r="AB499" s="130"/>
      <c r="AC499" s="131"/>
      <c r="AD499" s="129" t="str">
        <f t="shared" si="62"/>
        <v/>
      </c>
      <c r="AE499" s="132" t="str">
        <f t="shared" si="59"/>
        <v/>
      </c>
      <c r="AF499" s="129" t="str">
        <f t="shared" si="60"/>
        <v/>
      </c>
      <c r="AG499" s="132" t="str">
        <f t="shared" si="61"/>
        <v/>
      </c>
      <c r="AH499" s="133" t="str">
        <f t="shared" si="56"/>
        <v/>
      </c>
      <c r="AI499" s="133" t="str">
        <f t="shared" si="63"/>
        <v/>
      </c>
      <c r="AJ499" s="110"/>
      <c r="AK499" s="119" t="str">
        <f t="shared" si="64"/>
        <v/>
      </c>
      <c r="AL499" s="119" t="str">
        <f t="shared" ref="AL499:AL562" si="65">IF(AK499="","",IF(AK499&gt;G$121,AK499-G$121/2,AK499/2))</f>
        <v/>
      </c>
      <c r="AM499" s="120" t="str">
        <f t="shared" ref="AM499:AM562" si="66">IF(AL499="","",0.6*G$122*(2*32.2*AL499)^0.5)</f>
        <v/>
      </c>
    </row>
    <row r="500" spans="26:39" ht="3" hidden="1" customHeight="1" x14ac:dyDescent="0.3">
      <c r="Z500" s="109"/>
      <c r="AA500" s="109"/>
      <c r="AB500" s="130"/>
      <c r="AC500" s="131"/>
      <c r="AD500" s="129" t="str">
        <f t="shared" si="62"/>
        <v/>
      </c>
      <c r="AE500" s="132" t="str">
        <f t="shared" si="59"/>
        <v/>
      </c>
      <c r="AF500" s="129" t="str">
        <f t="shared" si="60"/>
        <v/>
      </c>
      <c r="AG500" s="132" t="str">
        <f t="shared" si="61"/>
        <v/>
      </c>
      <c r="AH500" s="133" t="str">
        <f t="shared" si="56"/>
        <v/>
      </c>
      <c r="AI500" s="133" t="str">
        <f t="shared" si="63"/>
        <v/>
      </c>
      <c r="AJ500" s="110"/>
      <c r="AK500" s="119" t="str">
        <f t="shared" si="64"/>
        <v/>
      </c>
      <c r="AL500" s="119" t="str">
        <f t="shared" si="65"/>
        <v/>
      </c>
      <c r="AM500" s="120" t="str">
        <f t="shared" si="66"/>
        <v/>
      </c>
    </row>
    <row r="501" spans="26:39" ht="3" hidden="1" customHeight="1" x14ac:dyDescent="0.3">
      <c r="Z501" s="109"/>
      <c r="AA501" s="109"/>
      <c r="AB501" s="130"/>
      <c r="AC501" s="131"/>
      <c r="AD501" s="129" t="str">
        <f t="shared" si="62"/>
        <v/>
      </c>
      <c r="AE501" s="132" t="str">
        <f t="shared" si="59"/>
        <v/>
      </c>
      <c r="AF501" s="129" t="str">
        <f t="shared" si="60"/>
        <v/>
      </c>
      <c r="AG501" s="132" t="str">
        <f t="shared" si="61"/>
        <v/>
      </c>
      <c r="AH501" s="133" t="str">
        <f t="shared" ref="AH501:AH564" si="67">IF(AC501="","",AH500+AF501)</f>
        <v/>
      </c>
      <c r="AI501" s="133" t="str">
        <f t="shared" si="63"/>
        <v/>
      </c>
      <c r="AJ501" s="110"/>
      <c r="AK501" s="119" t="str">
        <f t="shared" si="64"/>
        <v/>
      </c>
      <c r="AL501" s="119" t="str">
        <f t="shared" si="65"/>
        <v/>
      </c>
      <c r="AM501" s="120" t="str">
        <f t="shared" si="66"/>
        <v/>
      </c>
    </row>
    <row r="502" spans="26:39" ht="3" hidden="1" customHeight="1" x14ac:dyDescent="0.3">
      <c r="Z502" s="109"/>
      <c r="AA502" s="109"/>
      <c r="AB502" s="130"/>
      <c r="AC502" s="131"/>
      <c r="AD502" s="129" t="str">
        <f t="shared" si="62"/>
        <v/>
      </c>
      <c r="AE502" s="132" t="str">
        <f t="shared" si="59"/>
        <v/>
      </c>
      <c r="AF502" s="129" t="str">
        <f t="shared" si="60"/>
        <v/>
      </c>
      <c r="AG502" s="132" t="str">
        <f t="shared" si="61"/>
        <v/>
      </c>
      <c r="AH502" s="133" t="str">
        <f t="shared" si="67"/>
        <v/>
      </c>
      <c r="AI502" s="133" t="str">
        <f t="shared" si="63"/>
        <v/>
      </c>
      <c r="AJ502" s="110"/>
      <c r="AK502" s="119" t="str">
        <f t="shared" si="64"/>
        <v/>
      </c>
      <c r="AL502" s="119" t="str">
        <f t="shared" si="65"/>
        <v/>
      </c>
      <c r="AM502" s="120" t="str">
        <f t="shared" si="66"/>
        <v/>
      </c>
    </row>
    <row r="503" spans="26:39" ht="3" hidden="1" customHeight="1" x14ac:dyDescent="0.3">
      <c r="Z503" s="109"/>
      <c r="AA503" s="109"/>
      <c r="AB503" s="130"/>
      <c r="AC503" s="131"/>
      <c r="AD503" s="129" t="str">
        <f t="shared" si="62"/>
        <v/>
      </c>
      <c r="AE503" s="132" t="str">
        <f t="shared" si="59"/>
        <v/>
      </c>
      <c r="AF503" s="129" t="str">
        <f t="shared" si="60"/>
        <v/>
      </c>
      <c r="AG503" s="132" t="str">
        <f t="shared" si="61"/>
        <v/>
      </c>
      <c r="AH503" s="133" t="str">
        <f t="shared" si="67"/>
        <v/>
      </c>
      <c r="AI503" s="133" t="str">
        <f t="shared" si="63"/>
        <v/>
      </c>
      <c r="AJ503" s="110"/>
      <c r="AK503" s="119" t="str">
        <f t="shared" si="64"/>
        <v/>
      </c>
      <c r="AL503" s="119" t="str">
        <f t="shared" si="65"/>
        <v/>
      </c>
      <c r="AM503" s="120" t="str">
        <f t="shared" si="66"/>
        <v/>
      </c>
    </row>
    <row r="504" spans="26:39" ht="3" hidden="1" customHeight="1" x14ac:dyDescent="0.3">
      <c r="Z504" s="109"/>
      <c r="AA504" s="109"/>
      <c r="AB504" s="130"/>
      <c r="AC504" s="131"/>
      <c r="AD504" s="129" t="str">
        <f t="shared" si="62"/>
        <v/>
      </c>
      <c r="AE504" s="132" t="str">
        <f t="shared" si="59"/>
        <v/>
      </c>
      <c r="AF504" s="129" t="str">
        <f t="shared" si="60"/>
        <v/>
      </c>
      <c r="AG504" s="132" t="str">
        <f t="shared" si="61"/>
        <v/>
      </c>
      <c r="AH504" s="133" t="str">
        <f t="shared" si="67"/>
        <v/>
      </c>
      <c r="AI504" s="133" t="str">
        <f t="shared" si="63"/>
        <v/>
      </c>
      <c r="AJ504" s="110"/>
      <c r="AK504" s="119" t="str">
        <f t="shared" si="64"/>
        <v/>
      </c>
      <c r="AL504" s="119" t="str">
        <f t="shared" si="65"/>
        <v/>
      </c>
      <c r="AM504" s="120" t="str">
        <f t="shared" si="66"/>
        <v/>
      </c>
    </row>
    <row r="505" spans="26:39" ht="3" hidden="1" customHeight="1" x14ac:dyDescent="0.3">
      <c r="Z505" s="109"/>
      <c r="AA505" s="109"/>
      <c r="AB505" s="130"/>
      <c r="AC505" s="131"/>
      <c r="AD505" s="129" t="str">
        <f t="shared" si="62"/>
        <v/>
      </c>
      <c r="AE505" s="132" t="str">
        <f t="shared" si="59"/>
        <v/>
      </c>
      <c r="AF505" s="129" t="str">
        <f t="shared" si="60"/>
        <v/>
      </c>
      <c r="AG505" s="132" t="str">
        <f t="shared" si="61"/>
        <v/>
      </c>
      <c r="AH505" s="133" t="str">
        <f t="shared" si="67"/>
        <v/>
      </c>
      <c r="AI505" s="133" t="str">
        <f t="shared" si="63"/>
        <v/>
      </c>
      <c r="AJ505" s="110"/>
      <c r="AK505" s="119" t="str">
        <f t="shared" si="64"/>
        <v/>
      </c>
      <c r="AL505" s="119" t="str">
        <f t="shared" si="65"/>
        <v/>
      </c>
      <c r="AM505" s="120" t="str">
        <f t="shared" si="66"/>
        <v/>
      </c>
    </row>
    <row r="506" spans="26:39" ht="3" hidden="1" customHeight="1" x14ac:dyDescent="0.3">
      <c r="Z506" s="109"/>
      <c r="AA506" s="109"/>
      <c r="AB506" s="130"/>
      <c r="AC506" s="131"/>
      <c r="AD506" s="129" t="str">
        <f t="shared" si="62"/>
        <v/>
      </c>
      <c r="AE506" s="132" t="str">
        <f t="shared" si="59"/>
        <v/>
      </c>
      <c r="AF506" s="129" t="str">
        <f t="shared" si="60"/>
        <v/>
      </c>
      <c r="AG506" s="132" t="str">
        <f t="shared" si="61"/>
        <v/>
      </c>
      <c r="AH506" s="133" t="str">
        <f t="shared" si="67"/>
        <v/>
      </c>
      <c r="AI506" s="133" t="str">
        <f t="shared" si="63"/>
        <v/>
      </c>
      <c r="AJ506" s="110"/>
      <c r="AK506" s="119" t="str">
        <f t="shared" si="64"/>
        <v/>
      </c>
      <c r="AL506" s="119" t="str">
        <f t="shared" si="65"/>
        <v/>
      </c>
      <c r="AM506" s="120" t="str">
        <f t="shared" si="66"/>
        <v/>
      </c>
    </row>
    <row r="507" spans="26:39" ht="3" hidden="1" customHeight="1" x14ac:dyDescent="0.3">
      <c r="Z507" s="109"/>
      <c r="AA507" s="109"/>
      <c r="AB507" s="130"/>
      <c r="AC507" s="131"/>
      <c r="AD507" s="129" t="str">
        <f t="shared" si="62"/>
        <v/>
      </c>
      <c r="AE507" s="132" t="str">
        <f t="shared" si="59"/>
        <v/>
      </c>
      <c r="AF507" s="129" t="str">
        <f t="shared" si="60"/>
        <v/>
      </c>
      <c r="AG507" s="132" t="str">
        <f t="shared" si="61"/>
        <v/>
      </c>
      <c r="AH507" s="133" t="str">
        <f t="shared" si="67"/>
        <v/>
      </c>
      <c r="AI507" s="133" t="str">
        <f t="shared" si="63"/>
        <v/>
      </c>
      <c r="AJ507" s="110"/>
      <c r="AK507" s="119" t="str">
        <f t="shared" si="64"/>
        <v/>
      </c>
      <c r="AL507" s="119" t="str">
        <f t="shared" si="65"/>
        <v/>
      </c>
      <c r="AM507" s="120" t="str">
        <f t="shared" si="66"/>
        <v/>
      </c>
    </row>
    <row r="508" spans="26:39" ht="3" hidden="1" customHeight="1" x14ac:dyDescent="0.3">
      <c r="Z508" s="109"/>
      <c r="AA508" s="109"/>
      <c r="AB508" s="130"/>
      <c r="AC508" s="131"/>
      <c r="AD508" s="129" t="str">
        <f t="shared" si="62"/>
        <v/>
      </c>
      <c r="AE508" s="132" t="str">
        <f t="shared" si="59"/>
        <v/>
      </c>
      <c r="AF508" s="129" t="str">
        <f t="shared" si="60"/>
        <v/>
      </c>
      <c r="AG508" s="132" t="str">
        <f t="shared" si="61"/>
        <v/>
      </c>
      <c r="AH508" s="133" t="str">
        <f t="shared" si="67"/>
        <v/>
      </c>
      <c r="AI508" s="133" t="str">
        <f t="shared" si="63"/>
        <v/>
      </c>
      <c r="AJ508" s="110"/>
      <c r="AK508" s="119" t="str">
        <f t="shared" si="64"/>
        <v/>
      </c>
      <c r="AL508" s="119" t="str">
        <f t="shared" si="65"/>
        <v/>
      </c>
      <c r="AM508" s="120" t="str">
        <f t="shared" si="66"/>
        <v/>
      </c>
    </row>
    <row r="509" spans="26:39" ht="3" hidden="1" customHeight="1" x14ac:dyDescent="0.3">
      <c r="Z509" s="109"/>
      <c r="AA509" s="109"/>
      <c r="AB509" s="130"/>
      <c r="AC509" s="131"/>
      <c r="AD509" s="129" t="str">
        <f t="shared" si="62"/>
        <v/>
      </c>
      <c r="AE509" s="132" t="str">
        <f t="shared" si="59"/>
        <v/>
      </c>
      <c r="AF509" s="129" t="str">
        <f t="shared" si="60"/>
        <v/>
      </c>
      <c r="AG509" s="132" t="str">
        <f t="shared" si="61"/>
        <v/>
      </c>
      <c r="AH509" s="133" t="str">
        <f t="shared" si="67"/>
        <v/>
      </c>
      <c r="AI509" s="133" t="str">
        <f t="shared" si="63"/>
        <v/>
      </c>
      <c r="AJ509" s="110"/>
      <c r="AK509" s="119" t="str">
        <f t="shared" si="64"/>
        <v/>
      </c>
      <c r="AL509" s="119" t="str">
        <f t="shared" si="65"/>
        <v/>
      </c>
      <c r="AM509" s="120" t="str">
        <f t="shared" si="66"/>
        <v/>
      </c>
    </row>
    <row r="510" spans="26:39" ht="3" hidden="1" customHeight="1" x14ac:dyDescent="0.3">
      <c r="Z510" s="109"/>
      <c r="AA510" s="109"/>
      <c r="AB510" s="130"/>
      <c r="AC510" s="131"/>
      <c r="AD510" s="129" t="str">
        <f t="shared" si="62"/>
        <v/>
      </c>
      <c r="AE510" s="132" t="str">
        <f t="shared" si="59"/>
        <v/>
      </c>
      <c r="AF510" s="129" t="str">
        <f t="shared" si="60"/>
        <v/>
      </c>
      <c r="AG510" s="132" t="str">
        <f t="shared" si="61"/>
        <v/>
      </c>
      <c r="AH510" s="133" t="str">
        <f t="shared" si="67"/>
        <v/>
      </c>
      <c r="AI510" s="133" t="str">
        <f t="shared" si="63"/>
        <v/>
      </c>
      <c r="AJ510" s="110"/>
      <c r="AK510" s="119" t="str">
        <f t="shared" si="64"/>
        <v/>
      </c>
      <c r="AL510" s="119" t="str">
        <f t="shared" si="65"/>
        <v/>
      </c>
      <c r="AM510" s="120" t="str">
        <f t="shared" si="66"/>
        <v/>
      </c>
    </row>
    <row r="511" spans="26:39" ht="3" hidden="1" customHeight="1" x14ac:dyDescent="0.3">
      <c r="Z511" s="109"/>
      <c r="AA511" s="109"/>
      <c r="AB511" s="130"/>
      <c r="AC511" s="131"/>
      <c r="AD511" s="129" t="str">
        <f t="shared" si="62"/>
        <v/>
      </c>
      <c r="AE511" s="132" t="str">
        <f t="shared" si="59"/>
        <v/>
      </c>
      <c r="AF511" s="129" t="str">
        <f t="shared" si="60"/>
        <v/>
      </c>
      <c r="AG511" s="132" t="str">
        <f t="shared" si="61"/>
        <v/>
      </c>
      <c r="AH511" s="133" t="str">
        <f t="shared" si="67"/>
        <v/>
      </c>
      <c r="AI511" s="133" t="str">
        <f t="shared" si="63"/>
        <v/>
      </c>
      <c r="AJ511" s="110"/>
      <c r="AK511" s="119" t="str">
        <f t="shared" si="64"/>
        <v/>
      </c>
      <c r="AL511" s="119" t="str">
        <f t="shared" si="65"/>
        <v/>
      </c>
      <c r="AM511" s="120" t="str">
        <f t="shared" si="66"/>
        <v/>
      </c>
    </row>
    <row r="512" spans="26:39" ht="3" hidden="1" customHeight="1" x14ac:dyDescent="0.3">
      <c r="Z512" s="109"/>
      <c r="AA512" s="109"/>
      <c r="AB512" s="130"/>
      <c r="AC512" s="131"/>
      <c r="AD512" s="129" t="str">
        <f t="shared" si="62"/>
        <v/>
      </c>
      <c r="AE512" s="132" t="str">
        <f t="shared" si="59"/>
        <v/>
      </c>
      <c r="AF512" s="129" t="str">
        <f t="shared" si="60"/>
        <v/>
      </c>
      <c r="AG512" s="132" t="str">
        <f t="shared" si="61"/>
        <v/>
      </c>
      <c r="AH512" s="133" t="str">
        <f t="shared" si="67"/>
        <v/>
      </c>
      <c r="AI512" s="133" t="str">
        <f t="shared" si="63"/>
        <v/>
      </c>
      <c r="AJ512" s="110"/>
      <c r="AK512" s="119" t="str">
        <f t="shared" si="64"/>
        <v/>
      </c>
      <c r="AL512" s="119" t="str">
        <f t="shared" si="65"/>
        <v/>
      </c>
      <c r="AM512" s="120" t="str">
        <f t="shared" si="66"/>
        <v/>
      </c>
    </row>
    <row r="513" spans="26:39" ht="3" hidden="1" customHeight="1" x14ac:dyDescent="0.3">
      <c r="Z513" s="109"/>
      <c r="AA513" s="109"/>
      <c r="AB513" s="130"/>
      <c r="AC513" s="131"/>
      <c r="AD513" s="129" t="str">
        <f t="shared" si="62"/>
        <v/>
      </c>
      <c r="AE513" s="132" t="str">
        <f t="shared" si="59"/>
        <v/>
      </c>
      <c r="AF513" s="129" t="str">
        <f t="shared" si="60"/>
        <v/>
      </c>
      <c r="AG513" s="132" t="str">
        <f t="shared" si="61"/>
        <v/>
      </c>
      <c r="AH513" s="133" t="str">
        <f t="shared" si="67"/>
        <v/>
      </c>
      <c r="AI513" s="133" t="str">
        <f t="shared" si="63"/>
        <v/>
      </c>
      <c r="AJ513" s="110"/>
      <c r="AK513" s="119" t="str">
        <f t="shared" si="64"/>
        <v/>
      </c>
      <c r="AL513" s="119" t="str">
        <f t="shared" si="65"/>
        <v/>
      </c>
      <c r="AM513" s="120" t="str">
        <f t="shared" si="66"/>
        <v/>
      </c>
    </row>
    <row r="514" spans="26:39" ht="3" hidden="1" customHeight="1" x14ac:dyDescent="0.3">
      <c r="Z514" s="109"/>
      <c r="AA514" s="109"/>
      <c r="AB514" s="130"/>
      <c r="AC514" s="131"/>
      <c r="AD514" s="129" t="str">
        <f t="shared" si="62"/>
        <v/>
      </c>
      <c r="AE514" s="132" t="str">
        <f t="shared" si="59"/>
        <v/>
      </c>
      <c r="AF514" s="129" t="str">
        <f t="shared" si="60"/>
        <v/>
      </c>
      <c r="AG514" s="132" t="str">
        <f t="shared" si="61"/>
        <v/>
      </c>
      <c r="AH514" s="133" t="str">
        <f t="shared" si="67"/>
        <v/>
      </c>
      <c r="AI514" s="133" t="str">
        <f t="shared" si="63"/>
        <v/>
      </c>
      <c r="AJ514" s="110"/>
      <c r="AK514" s="119" t="str">
        <f t="shared" si="64"/>
        <v/>
      </c>
      <c r="AL514" s="119" t="str">
        <f t="shared" si="65"/>
        <v/>
      </c>
      <c r="AM514" s="120" t="str">
        <f t="shared" si="66"/>
        <v/>
      </c>
    </row>
    <row r="515" spans="26:39" ht="3" hidden="1" customHeight="1" x14ac:dyDescent="0.3">
      <c r="Z515" s="109"/>
      <c r="AA515" s="109"/>
      <c r="AB515" s="130"/>
      <c r="AC515" s="131"/>
      <c r="AD515" s="129" t="str">
        <f t="shared" si="62"/>
        <v/>
      </c>
      <c r="AE515" s="132" t="str">
        <f t="shared" si="59"/>
        <v/>
      </c>
      <c r="AF515" s="129" t="str">
        <f t="shared" si="60"/>
        <v/>
      </c>
      <c r="AG515" s="132" t="str">
        <f t="shared" si="61"/>
        <v/>
      </c>
      <c r="AH515" s="133" t="str">
        <f t="shared" si="67"/>
        <v/>
      </c>
      <c r="AI515" s="133" t="str">
        <f t="shared" si="63"/>
        <v/>
      </c>
      <c r="AJ515" s="110"/>
      <c r="AK515" s="119" t="str">
        <f t="shared" si="64"/>
        <v/>
      </c>
      <c r="AL515" s="119" t="str">
        <f t="shared" si="65"/>
        <v/>
      </c>
      <c r="AM515" s="120" t="str">
        <f t="shared" si="66"/>
        <v/>
      </c>
    </row>
    <row r="516" spans="26:39" ht="3" hidden="1" customHeight="1" x14ac:dyDescent="0.3">
      <c r="Z516" s="109"/>
      <c r="AA516" s="109"/>
      <c r="AB516" s="130"/>
      <c r="AC516" s="131"/>
      <c r="AD516" s="129" t="str">
        <f t="shared" ref="AD516:AD547" si="68">IF(AC516="","",AD$451+(2*(AC516-AC$451)*AA$456))</f>
        <v/>
      </c>
      <c r="AE516" s="132" t="str">
        <f t="shared" si="59"/>
        <v/>
      </c>
      <c r="AF516" s="129" t="str">
        <f t="shared" si="60"/>
        <v/>
      </c>
      <c r="AG516" s="132" t="str">
        <f t="shared" si="61"/>
        <v/>
      </c>
      <c r="AH516" s="133" t="str">
        <f t="shared" si="67"/>
        <v/>
      </c>
      <c r="AI516" s="133" t="str">
        <f t="shared" si="63"/>
        <v/>
      </c>
      <c r="AJ516" s="110"/>
      <c r="AK516" s="119" t="str">
        <f t="shared" si="64"/>
        <v/>
      </c>
      <c r="AL516" s="119" t="str">
        <f t="shared" si="65"/>
        <v/>
      </c>
      <c r="AM516" s="120" t="str">
        <f t="shared" si="66"/>
        <v/>
      </c>
    </row>
    <row r="517" spans="26:39" ht="3" hidden="1" customHeight="1" x14ac:dyDescent="0.3">
      <c r="Z517" s="109"/>
      <c r="AA517" s="109"/>
      <c r="AB517" s="130"/>
      <c r="AC517" s="131"/>
      <c r="AD517" s="129" t="str">
        <f t="shared" si="68"/>
        <v/>
      </c>
      <c r="AE517" s="132" t="str">
        <f t="shared" ref="AE517:AE551" si="69">IF(AC517="","",(AD517/2)^2*3.1415)</f>
        <v/>
      </c>
      <c r="AF517" s="129" t="str">
        <f t="shared" ref="AF517:AF551" si="70">IF(AC517="","",(AC517-AC516)/3*(AE516+AE517+(AE517*AE516)^0.5))</f>
        <v/>
      </c>
      <c r="AG517" s="132" t="str">
        <f t="shared" ref="AG517:AG551" si="71">IF(AC517="","",AG516+AF517)</f>
        <v/>
      </c>
      <c r="AH517" s="133" t="str">
        <f t="shared" si="67"/>
        <v/>
      </c>
      <c r="AI517" s="133" t="str">
        <f t="shared" si="63"/>
        <v/>
      </c>
      <c r="AJ517" s="110"/>
      <c r="AK517" s="119" t="str">
        <f t="shared" si="64"/>
        <v/>
      </c>
      <c r="AL517" s="119" t="str">
        <f t="shared" si="65"/>
        <v/>
      </c>
      <c r="AM517" s="120" t="str">
        <f t="shared" si="66"/>
        <v/>
      </c>
    </row>
    <row r="518" spans="26:39" ht="3" hidden="1" customHeight="1" x14ac:dyDescent="0.3">
      <c r="Z518" s="109"/>
      <c r="AA518" s="109"/>
      <c r="AB518" s="130"/>
      <c r="AC518" s="131"/>
      <c r="AD518" s="129" t="str">
        <f t="shared" si="68"/>
        <v/>
      </c>
      <c r="AE518" s="132" t="str">
        <f t="shared" si="69"/>
        <v/>
      </c>
      <c r="AF518" s="129" t="str">
        <f t="shared" si="70"/>
        <v/>
      </c>
      <c r="AG518" s="132" t="str">
        <f t="shared" si="71"/>
        <v/>
      </c>
      <c r="AH518" s="133" t="str">
        <f t="shared" si="67"/>
        <v/>
      </c>
      <c r="AI518" s="133" t="str">
        <f t="shared" si="63"/>
        <v/>
      </c>
      <c r="AJ518" s="110"/>
      <c r="AK518" s="119" t="str">
        <f t="shared" si="64"/>
        <v/>
      </c>
      <c r="AL518" s="119" t="str">
        <f t="shared" si="65"/>
        <v/>
      </c>
      <c r="AM518" s="120" t="str">
        <f t="shared" si="66"/>
        <v/>
      </c>
    </row>
    <row r="519" spans="26:39" ht="3" hidden="1" customHeight="1" x14ac:dyDescent="0.3">
      <c r="Z519" s="109"/>
      <c r="AA519" s="109"/>
      <c r="AB519" s="130"/>
      <c r="AC519" s="131"/>
      <c r="AD519" s="129" t="str">
        <f t="shared" si="68"/>
        <v/>
      </c>
      <c r="AE519" s="132" t="str">
        <f t="shared" si="69"/>
        <v/>
      </c>
      <c r="AF519" s="129" t="str">
        <f t="shared" si="70"/>
        <v/>
      </c>
      <c r="AG519" s="132" t="str">
        <f t="shared" si="71"/>
        <v/>
      </c>
      <c r="AH519" s="133" t="str">
        <f t="shared" si="67"/>
        <v/>
      </c>
      <c r="AI519" s="133" t="str">
        <f t="shared" si="63"/>
        <v/>
      </c>
      <c r="AJ519" s="110"/>
      <c r="AK519" s="119" t="str">
        <f t="shared" si="64"/>
        <v/>
      </c>
      <c r="AL519" s="119" t="str">
        <f t="shared" si="65"/>
        <v/>
      </c>
      <c r="AM519" s="120" t="str">
        <f t="shared" si="66"/>
        <v/>
      </c>
    </row>
    <row r="520" spans="26:39" ht="3" hidden="1" customHeight="1" x14ac:dyDescent="0.3">
      <c r="Z520" s="109"/>
      <c r="AA520" s="109"/>
      <c r="AB520" s="130"/>
      <c r="AC520" s="131"/>
      <c r="AD520" s="129" t="str">
        <f t="shared" si="68"/>
        <v/>
      </c>
      <c r="AE520" s="132" t="str">
        <f t="shared" si="69"/>
        <v/>
      </c>
      <c r="AF520" s="129" t="str">
        <f t="shared" si="70"/>
        <v/>
      </c>
      <c r="AG520" s="132" t="str">
        <f t="shared" si="71"/>
        <v/>
      </c>
      <c r="AH520" s="133" t="str">
        <f t="shared" si="67"/>
        <v/>
      </c>
      <c r="AI520" s="133" t="str">
        <f t="shared" si="63"/>
        <v/>
      </c>
      <c r="AJ520" s="110"/>
      <c r="AK520" s="119" t="str">
        <f t="shared" si="64"/>
        <v/>
      </c>
      <c r="AL520" s="119" t="str">
        <f t="shared" si="65"/>
        <v/>
      </c>
      <c r="AM520" s="120" t="str">
        <f t="shared" si="66"/>
        <v/>
      </c>
    </row>
    <row r="521" spans="26:39" ht="3" hidden="1" customHeight="1" x14ac:dyDescent="0.3">
      <c r="Z521" s="109"/>
      <c r="AA521" s="109"/>
      <c r="AB521" s="130"/>
      <c r="AC521" s="131"/>
      <c r="AD521" s="129" t="str">
        <f t="shared" si="68"/>
        <v/>
      </c>
      <c r="AE521" s="132" t="str">
        <f t="shared" si="69"/>
        <v/>
      </c>
      <c r="AF521" s="129" t="str">
        <f t="shared" si="70"/>
        <v/>
      </c>
      <c r="AG521" s="132" t="str">
        <f t="shared" si="71"/>
        <v/>
      </c>
      <c r="AH521" s="133" t="str">
        <f t="shared" si="67"/>
        <v/>
      </c>
      <c r="AI521" s="133" t="str">
        <f t="shared" si="63"/>
        <v/>
      </c>
      <c r="AJ521" s="110"/>
      <c r="AK521" s="119" t="str">
        <f t="shared" si="64"/>
        <v/>
      </c>
      <c r="AL521" s="119" t="str">
        <f t="shared" si="65"/>
        <v/>
      </c>
      <c r="AM521" s="120" t="str">
        <f t="shared" si="66"/>
        <v/>
      </c>
    </row>
    <row r="522" spans="26:39" ht="3" hidden="1" customHeight="1" x14ac:dyDescent="0.3">
      <c r="Z522" s="109"/>
      <c r="AA522" s="109"/>
      <c r="AB522" s="130"/>
      <c r="AC522" s="131"/>
      <c r="AD522" s="129" t="str">
        <f t="shared" si="68"/>
        <v/>
      </c>
      <c r="AE522" s="132" t="str">
        <f t="shared" si="69"/>
        <v/>
      </c>
      <c r="AF522" s="129" t="str">
        <f t="shared" si="70"/>
        <v/>
      </c>
      <c r="AG522" s="132" t="str">
        <f t="shared" si="71"/>
        <v/>
      </c>
      <c r="AH522" s="133" t="str">
        <f t="shared" si="67"/>
        <v/>
      </c>
      <c r="AI522" s="133" t="str">
        <f t="shared" si="63"/>
        <v/>
      </c>
      <c r="AJ522" s="110"/>
      <c r="AK522" s="119" t="str">
        <f t="shared" si="64"/>
        <v/>
      </c>
      <c r="AL522" s="119" t="str">
        <f t="shared" si="65"/>
        <v/>
      </c>
      <c r="AM522" s="120" t="str">
        <f t="shared" si="66"/>
        <v/>
      </c>
    </row>
    <row r="523" spans="26:39" ht="3" hidden="1" customHeight="1" x14ac:dyDescent="0.3">
      <c r="Z523" s="109"/>
      <c r="AA523" s="109"/>
      <c r="AB523" s="130"/>
      <c r="AC523" s="131"/>
      <c r="AD523" s="129" t="str">
        <f t="shared" si="68"/>
        <v/>
      </c>
      <c r="AE523" s="132" t="str">
        <f t="shared" si="69"/>
        <v/>
      </c>
      <c r="AF523" s="129" t="str">
        <f t="shared" si="70"/>
        <v/>
      </c>
      <c r="AG523" s="132" t="str">
        <f t="shared" si="71"/>
        <v/>
      </c>
      <c r="AH523" s="133" t="str">
        <f t="shared" si="67"/>
        <v/>
      </c>
      <c r="AI523" s="133" t="str">
        <f t="shared" si="63"/>
        <v/>
      </c>
      <c r="AJ523" s="110"/>
      <c r="AK523" s="119" t="str">
        <f t="shared" si="64"/>
        <v/>
      </c>
      <c r="AL523" s="119" t="str">
        <f t="shared" si="65"/>
        <v/>
      </c>
      <c r="AM523" s="120" t="str">
        <f t="shared" si="66"/>
        <v/>
      </c>
    </row>
    <row r="524" spans="26:39" ht="3" hidden="1" customHeight="1" x14ac:dyDescent="0.3">
      <c r="Z524" s="109"/>
      <c r="AA524" s="109"/>
      <c r="AB524" s="130"/>
      <c r="AC524" s="131"/>
      <c r="AD524" s="129" t="str">
        <f t="shared" si="68"/>
        <v/>
      </c>
      <c r="AE524" s="132" t="str">
        <f t="shared" si="69"/>
        <v/>
      </c>
      <c r="AF524" s="129" t="str">
        <f t="shared" si="70"/>
        <v/>
      </c>
      <c r="AG524" s="132" t="str">
        <f t="shared" si="71"/>
        <v/>
      </c>
      <c r="AH524" s="133" t="str">
        <f t="shared" si="67"/>
        <v/>
      </c>
      <c r="AI524" s="133" t="str">
        <f t="shared" si="63"/>
        <v/>
      </c>
      <c r="AJ524" s="110"/>
      <c r="AK524" s="119" t="str">
        <f t="shared" si="64"/>
        <v/>
      </c>
      <c r="AL524" s="119" t="str">
        <f t="shared" si="65"/>
        <v/>
      </c>
      <c r="AM524" s="120" t="str">
        <f t="shared" si="66"/>
        <v/>
      </c>
    </row>
    <row r="525" spans="26:39" ht="3" hidden="1" customHeight="1" x14ac:dyDescent="0.3">
      <c r="Z525" s="109"/>
      <c r="AA525" s="109"/>
      <c r="AB525" s="130"/>
      <c r="AC525" s="131"/>
      <c r="AD525" s="129" t="str">
        <f t="shared" si="68"/>
        <v/>
      </c>
      <c r="AE525" s="132" t="str">
        <f t="shared" si="69"/>
        <v/>
      </c>
      <c r="AF525" s="129" t="str">
        <f t="shared" si="70"/>
        <v/>
      </c>
      <c r="AG525" s="132" t="str">
        <f t="shared" si="71"/>
        <v/>
      </c>
      <c r="AH525" s="133" t="str">
        <f t="shared" si="67"/>
        <v/>
      </c>
      <c r="AI525" s="133" t="str">
        <f t="shared" si="63"/>
        <v/>
      </c>
      <c r="AJ525" s="110"/>
      <c r="AK525" s="119" t="str">
        <f t="shared" si="64"/>
        <v/>
      </c>
      <c r="AL525" s="119" t="str">
        <f t="shared" si="65"/>
        <v/>
      </c>
      <c r="AM525" s="120" t="str">
        <f t="shared" si="66"/>
        <v/>
      </c>
    </row>
    <row r="526" spans="26:39" ht="3" hidden="1" customHeight="1" x14ac:dyDescent="0.3">
      <c r="Z526" s="109"/>
      <c r="AA526" s="109"/>
      <c r="AB526" s="130"/>
      <c r="AC526" s="131"/>
      <c r="AD526" s="129" t="str">
        <f t="shared" si="68"/>
        <v/>
      </c>
      <c r="AE526" s="132" t="str">
        <f t="shared" si="69"/>
        <v/>
      </c>
      <c r="AF526" s="129" t="str">
        <f t="shared" si="70"/>
        <v/>
      </c>
      <c r="AG526" s="132" t="str">
        <f t="shared" si="71"/>
        <v/>
      </c>
      <c r="AH526" s="133" t="str">
        <f t="shared" si="67"/>
        <v/>
      </c>
      <c r="AI526" s="133" t="str">
        <f t="shared" si="63"/>
        <v/>
      </c>
      <c r="AJ526" s="110"/>
      <c r="AK526" s="119" t="str">
        <f t="shared" si="64"/>
        <v/>
      </c>
      <c r="AL526" s="119" t="str">
        <f t="shared" si="65"/>
        <v/>
      </c>
      <c r="AM526" s="120" t="str">
        <f t="shared" si="66"/>
        <v/>
      </c>
    </row>
    <row r="527" spans="26:39" ht="3" hidden="1" customHeight="1" x14ac:dyDescent="0.3">
      <c r="Z527" s="109"/>
      <c r="AA527" s="109"/>
      <c r="AB527" s="130"/>
      <c r="AC527" s="131"/>
      <c r="AD527" s="129" t="str">
        <f t="shared" si="68"/>
        <v/>
      </c>
      <c r="AE527" s="132" t="str">
        <f t="shared" si="69"/>
        <v/>
      </c>
      <c r="AF527" s="129" t="str">
        <f t="shared" si="70"/>
        <v/>
      </c>
      <c r="AG527" s="132" t="str">
        <f t="shared" si="71"/>
        <v/>
      </c>
      <c r="AH527" s="133" t="str">
        <f t="shared" si="67"/>
        <v/>
      </c>
      <c r="AI527" s="133" t="str">
        <f t="shared" si="63"/>
        <v/>
      </c>
      <c r="AJ527" s="110"/>
      <c r="AK527" s="119" t="str">
        <f t="shared" si="64"/>
        <v/>
      </c>
      <c r="AL527" s="119" t="str">
        <f t="shared" si="65"/>
        <v/>
      </c>
      <c r="AM527" s="120" t="str">
        <f t="shared" si="66"/>
        <v/>
      </c>
    </row>
    <row r="528" spans="26:39" ht="3" hidden="1" customHeight="1" x14ac:dyDescent="0.3">
      <c r="Z528" s="109"/>
      <c r="AA528" s="109"/>
      <c r="AB528" s="130"/>
      <c r="AC528" s="131"/>
      <c r="AD528" s="129" t="str">
        <f t="shared" si="68"/>
        <v/>
      </c>
      <c r="AE528" s="132" t="str">
        <f t="shared" si="69"/>
        <v/>
      </c>
      <c r="AF528" s="129" t="str">
        <f t="shared" si="70"/>
        <v/>
      </c>
      <c r="AG528" s="132" t="str">
        <f t="shared" si="71"/>
        <v/>
      </c>
      <c r="AH528" s="133" t="str">
        <f t="shared" si="67"/>
        <v/>
      </c>
      <c r="AI528" s="133" t="str">
        <f t="shared" si="63"/>
        <v/>
      </c>
      <c r="AJ528" s="110"/>
      <c r="AK528" s="119" t="str">
        <f t="shared" si="64"/>
        <v/>
      </c>
      <c r="AL528" s="119" t="str">
        <f t="shared" si="65"/>
        <v/>
      </c>
      <c r="AM528" s="120" t="str">
        <f t="shared" si="66"/>
        <v/>
      </c>
    </row>
    <row r="529" spans="26:39" ht="3" hidden="1" customHeight="1" x14ac:dyDescent="0.3">
      <c r="Z529" s="109"/>
      <c r="AA529" s="109"/>
      <c r="AB529" s="130"/>
      <c r="AC529" s="131"/>
      <c r="AD529" s="129" t="str">
        <f t="shared" si="68"/>
        <v/>
      </c>
      <c r="AE529" s="132" t="str">
        <f t="shared" si="69"/>
        <v/>
      </c>
      <c r="AF529" s="129" t="str">
        <f t="shared" si="70"/>
        <v/>
      </c>
      <c r="AG529" s="132" t="str">
        <f t="shared" si="71"/>
        <v/>
      </c>
      <c r="AH529" s="133" t="str">
        <f t="shared" si="67"/>
        <v/>
      </c>
      <c r="AI529" s="133" t="str">
        <f t="shared" si="63"/>
        <v/>
      </c>
      <c r="AJ529" s="110"/>
      <c r="AK529" s="119" t="str">
        <f t="shared" si="64"/>
        <v/>
      </c>
      <c r="AL529" s="119" t="str">
        <f t="shared" si="65"/>
        <v/>
      </c>
      <c r="AM529" s="120" t="str">
        <f t="shared" si="66"/>
        <v/>
      </c>
    </row>
    <row r="530" spans="26:39" ht="3" hidden="1" customHeight="1" x14ac:dyDescent="0.3">
      <c r="Z530" s="109"/>
      <c r="AA530" s="109"/>
      <c r="AB530" s="130"/>
      <c r="AC530" s="131"/>
      <c r="AD530" s="129" t="str">
        <f t="shared" si="68"/>
        <v/>
      </c>
      <c r="AE530" s="132" t="str">
        <f t="shared" si="69"/>
        <v/>
      </c>
      <c r="AF530" s="129" t="str">
        <f t="shared" si="70"/>
        <v/>
      </c>
      <c r="AG530" s="132" t="str">
        <f t="shared" si="71"/>
        <v/>
      </c>
      <c r="AH530" s="133" t="str">
        <f t="shared" si="67"/>
        <v/>
      </c>
      <c r="AI530" s="133" t="str">
        <f t="shared" si="63"/>
        <v/>
      </c>
      <c r="AJ530" s="110"/>
      <c r="AK530" s="119" t="str">
        <f t="shared" si="64"/>
        <v/>
      </c>
      <c r="AL530" s="119" t="str">
        <f t="shared" si="65"/>
        <v/>
      </c>
      <c r="AM530" s="120" t="str">
        <f t="shared" si="66"/>
        <v/>
      </c>
    </row>
    <row r="531" spans="26:39" ht="3" hidden="1" customHeight="1" x14ac:dyDescent="0.3">
      <c r="Z531" s="109"/>
      <c r="AA531" s="109"/>
      <c r="AB531" s="130"/>
      <c r="AC531" s="131"/>
      <c r="AD531" s="129" t="str">
        <f t="shared" si="68"/>
        <v/>
      </c>
      <c r="AE531" s="132" t="str">
        <f t="shared" si="69"/>
        <v/>
      </c>
      <c r="AF531" s="129" t="str">
        <f t="shared" si="70"/>
        <v/>
      </c>
      <c r="AG531" s="132" t="str">
        <f t="shared" si="71"/>
        <v/>
      </c>
      <c r="AH531" s="133" t="str">
        <f t="shared" si="67"/>
        <v/>
      </c>
      <c r="AI531" s="133" t="str">
        <f t="shared" si="63"/>
        <v/>
      </c>
      <c r="AJ531" s="110"/>
      <c r="AK531" s="119" t="str">
        <f t="shared" si="64"/>
        <v/>
      </c>
      <c r="AL531" s="119" t="str">
        <f t="shared" si="65"/>
        <v/>
      </c>
      <c r="AM531" s="120" t="str">
        <f t="shared" si="66"/>
        <v/>
      </c>
    </row>
    <row r="532" spans="26:39" ht="3" hidden="1" customHeight="1" x14ac:dyDescent="0.3">
      <c r="Z532" s="109"/>
      <c r="AA532" s="109"/>
      <c r="AB532" s="130"/>
      <c r="AC532" s="131"/>
      <c r="AD532" s="129" t="str">
        <f t="shared" si="68"/>
        <v/>
      </c>
      <c r="AE532" s="132" t="str">
        <f t="shared" si="69"/>
        <v/>
      </c>
      <c r="AF532" s="129" t="str">
        <f t="shared" si="70"/>
        <v/>
      </c>
      <c r="AG532" s="132" t="str">
        <f t="shared" si="71"/>
        <v/>
      </c>
      <c r="AH532" s="133" t="str">
        <f t="shared" si="67"/>
        <v/>
      </c>
      <c r="AI532" s="133" t="str">
        <f t="shared" si="63"/>
        <v/>
      </c>
      <c r="AJ532" s="110"/>
      <c r="AK532" s="119" t="str">
        <f t="shared" si="64"/>
        <v/>
      </c>
      <c r="AL532" s="119" t="str">
        <f t="shared" si="65"/>
        <v/>
      </c>
      <c r="AM532" s="120" t="str">
        <f t="shared" si="66"/>
        <v/>
      </c>
    </row>
    <row r="533" spans="26:39" ht="3" hidden="1" customHeight="1" x14ac:dyDescent="0.3">
      <c r="Z533" s="109"/>
      <c r="AA533" s="109"/>
      <c r="AB533" s="130"/>
      <c r="AC533" s="131"/>
      <c r="AD533" s="129" t="str">
        <f t="shared" si="68"/>
        <v/>
      </c>
      <c r="AE533" s="132" t="str">
        <f t="shared" si="69"/>
        <v/>
      </c>
      <c r="AF533" s="129" t="str">
        <f t="shared" si="70"/>
        <v/>
      </c>
      <c r="AG533" s="132" t="str">
        <f t="shared" si="71"/>
        <v/>
      </c>
      <c r="AH533" s="133" t="str">
        <f t="shared" si="67"/>
        <v/>
      </c>
      <c r="AI533" s="133" t="str">
        <f t="shared" si="63"/>
        <v/>
      </c>
      <c r="AJ533" s="110"/>
      <c r="AK533" s="119" t="str">
        <f t="shared" si="64"/>
        <v/>
      </c>
      <c r="AL533" s="119" t="str">
        <f t="shared" si="65"/>
        <v/>
      </c>
      <c r="AM533" s="120" t="str">
        <f t="shared" si="66"/>
        <v/>
      </c>
    </row>
    <row r="534" spans="26:39" ht="3" hidden="1" customHeight="1" x14ac:dyDescent="0.3">
      <c r="Z534" s="109"/>
      <c r="AA534" s="109"/>
      <c r="AB534" s="130"/>
      <c r="AC534" s="131"/>
      <c r="AD534" s="129" t="str">
        <f t="shared" si="68"/>
        <v/>
      </c>
      <c r="AE534" s="132" t="str">
        <f t="shared" si="69"/>
        <v/>
      </c>
      <c r="AF534" s="129" t="str">
        <f t="shared" si="70"/>
        <v/>
      </c>
      <c r="AG534" s="132" t="str">
        <f t="shared" si="71"/>
        <v/>
      </c>
      <c r="AH534" s="133" t="str">
        <f t="shared" si="67"/>
        <v/>
      </c>
      <c r="AI534" s="133" t="str">
        <f t="shared" si="63"/>
        <v/>
      </c>
      <c r="AJ534" s="110"/>
      <c r="AK534" s="119" t="str">
        <f t="shared" si="64"/>
        <v/>
      </c>
      <c r="AL534" s="119" t="str">
        <f t="shared" si="65"/>
        <v/>
      </c>
      <c r="AM534" s="120" t="str">
        <f t="shared" si="66"/>
        <v/>
      </c>
    </row>
    <row r="535" spans="26:39" ht="3" hidden="1" customHeight="1" x14ac:dyDescent="0.3">
      <c r="Z535" s="109"/>
      <c r="AA535" s="109"/>
      <c r="AB535" s="130"/>
      <c r="AC535" s="131"/>
      <c r="AD535" s="129" t="str">
        <f t="shared" si="68"/>
        <v/>
      </c>
      <c r="AE535" s="132" t="str">
        <f t="shared" si="69"/>
        <v/>
      </c>
      <c r="AF535" s="129" t="str">
        <f t="shared" si="70"/>
        <v/>
      </c>
      <c r="AG535" s="132" t="str">
        <f t="shared" si="71"/>
        <v/>
      </c>
      <c r="AH535" s="133" t="str">
        <f t="shared" si="67"/>
        <v/>
      </c>
      <c r="AI535" s="133" t="str">
        <f t="shared" si="63"/>
        <v/>
      </c>
      <c r="AJ535" s="110"/>
      <c r="AK535" s="119" t="str">
        <f t="shared" si="64"/>
        <v/>
      </c>
      <c r="AL535" s="119" t="str">
        <f t="shared" si="65"/>
        <v/>
      </c>
      <c r="AM535" s="120" t="str">
        <f t="shared" si="66"/>
        <v/>
      </c>
    </row>
    <row r="536" spans="26:39" ht="3" hidden="1" customHeight="1" x14ac:dyDescent="0.3">
      <c r="Z536" s="109"/>
      <c r="AA536" s="109"/>
      <c r="AB536" s="130"/>
      <c r="AC536" s="131"/>
      <c r="AD536" s="129" t="str">
        <f t="shared" si="68"/>
        <v/>
      </c>
      <c r="AE536" s="132" t="str">
        <f t="shared" si="69"/>
        <v/>
      </c>
      <c r="AF536" s="129" t="str">
        <f t="shared" si="70"/>
        <v/>
      </c>
      <c r="AG536" s="132" t="str">
        <f t="shared" si="71"/>
        <v/>
      </c>
      <c r="AH536" s="133" t="str">
        <f t="shared" si="67"/>
        <v/>
      </c>
      <c r="AI536" s="133" t="str">
        <f t="shared" si="63"/>
        <v/>
      </c>
      <c r="AJ536" s="110"/>
      <c r="AK536" s="119" t="str">
        <f t="shared" si="64"/>
        <v/>
      </c>
      <c r="AL536" s="119" t="str">
        <f t="shared" si="65"/>
        <v/>
      </c>
      <c r="AM536" s="120" t="str">
        <f t="shared" si="66"/>
        <v/>
      </c>
    </row>
    <row r="537" spans="26:39" ht="3" hidden="1" customHeight="1" x14ac:dyDescent="0.3">
      <c r="Z537" s="109"/>
      <c r="AA537" s="109"/>
      <c r="AB537" s="130"/>
      <c r="AC537" s="131"/>
      <c r="AD537" s="129" t="str">
        <f t="shared" si="68"/>
        <v/>
      </c>
      <c r="AE537" s="132" t="str">
        <f t="shared" si="69"/>
        <v/>
      </c>
      <c r="AF537" s="129" t="str">
        <f t="shared" si="70"/>
        <v/>
      </c>
      <c r="AG537" s="132" t="str">
        <f t="shared" si="71"/>
        <v/>
      </c>
      <c r="AH537" s="133" t="str">
        <f t="shared" si="67"/>
        <v/>
      </c>
      <c r="AI537" s="133" t="str">
        <f t="shared" si="63"/>
        <v/>
      </c>
      <c r="AJ537" s="110"/>
      <c r="AK537" s="119" t="str">
        <f t="shared" si="64"/>
        <v/>
      </c>
      <c r="AL537" s="119" t="str">
        <f t="shared" si="65"/>
        <v/>
      </c>
      <c r="AM537" s="120" t="str">
        <f t="shared" si="66"/>
        <v/>
      </c>
    </row>
    <row r="538" spans="26:39" ht="3" hidden="1" customHeight="1" x14ac:dyDescent="0.3">
      <c r="Z538" s="109"/>
      <c r="AA538" s="109"/>
      <c r="AB538" s="130"/>
      <c r="AC538" s="131"/>
      <c r="AD538" s="129" t="str">
        <f t="shared" si="68"/>
        <v/>
      </c>
      <c r="AE538" s="132" t="str">
        <f t="shared" si="69"/>
        <v/>
      </c>
      <c r="AF538" s="129" t="str">
        <f t="shared" si="70"/>
        <v/>
      </c>
      <c r="AG538" s="132" t="str">
        <f t="shared" si="71"/>
        <v/>
      </c>
      <c r="AH538" s="133" t="str">
        <f t="shared" si="67"/>
        <v/>
      </c>
      <c r="AI538" s="133" t="str">
        <f t="shared" si="63"/>
        <v/>
      </c>
      <c r="AJ538" s="110"/>
      <c r="AK538" s="119" t="str">
        <f t="shared" si="64"/>
        <v/>
      </c>
      <c r="AL538" s="119" t="str">
        <f t="shared" si="65"/>
        <v/>
      </c>
      <c r="AM538" s="120" t="str">
        <f t="shared" si="66"/>
        <v/>
      </c>
    </row>
    <row r="539" spans="26:39" ht="3" hidden="1" customHeight="1" x14ac:dyDescent="0.3">
      <c r="Z539" s="109"/>
      <c r="AA539" s="109"/>
      <c r="AB539" s="130"/>
      <c r="AC539" s="131"/>
      <c r="AD539" s="129" t="str">
        <f t="shared" si="68"/>
        <v/>
      </c>
      <c r="AE539" s="132" t="str">
        <f t="shared" si="69"/>
        <v/>
      </c>
      <c r="AF539" s="129" t="str">
        <f t="shared" si="70"/>
        <v/>
      </c>
      <c r="AG539" s="132" t="str">
        <f t="shared" si="71"/>
        <v/>
      </c>
      <c r="AH539" s="133" t="str">
        <f t="shared" si="67"/>
        <v/>
      </c>
      <c r="AI539" s="133" t="str">
        <f t="shared" si="63"/>
        <v/>
      </c>
      <c r="AJ539" s="110"/>
      <c r="AK539" s="119" t="str">
        <f t="shared" si="64"/>
        <v/>
      </c>
      <c r="AL539" s="119" t="str">
        <f t="shared" si="65"/>
        <v/>
      </c>
      <c r="AM539" s="120" t="str">
        <f t="shared" si="66"/>
        <v/>
      </c>
    </row>
    <row r="540" spans="26:39" ht="3" hidden="1" customHeight="1" x14ac:dyDescent="0.3">
      <c r="Z540" s="109"/>
      <c r="AA540" s="109"/>
      <c r="AB540" s="130"/>
      <c r="AC540" s="131"/>
      <c r="AD540" s="129" t="str">
        <f t="shared" si="68"/>
        <v/>
      </c>
      <c r="AE540" s="132" t="str">
        <f t="shared" si="69"/>
        <v/>
      </c>
      <c r="AF540" s="129" t="str">
        <f t="shared" si="70"/>
        <v/>
      </c>
      <c r="AG540" s="132" t="str">
        <f t="shared" si="71"/>
        <v/>
      </c>
      <c r="AH540" s="133" t="str">
        <f t="shared" si="67"/>
        <v/>
      </c>
      <c r="AI540" s="133" t="str">
        <f t="shared" si="63"/>
        <v/>
      </c>
      <c r="AJ540" s="110"/>
      <c r="AK540" s="119" t="str">
        <f t="shared" si="64"/>
        <v/>
      </c>
      <c r="AL540" s="119" t="str">
        <f t="shared" si="65"/>
        <v/>
      </c>
      <c r="AM540" s="120" t="str">
        <f t="shared" si="66"/>
        <v/>
      </c>
    </row>
    <row r="541" spans="26:39" ht="3" hidden="1" customHeight="1" x14ac:dyDescent="0.3">
      <c r="Z541" s="109"/>
      <c r="AA541" s="109"/>
      <c r="AB541" s="130"/>
      <c r="AC541" s="131"/>
      <c r="AD541" s="129" t="str">
        <f t="shared" si="68"/>
        <v/>
      </c>
      <c r="AE541" s="132" t="str">
        <f t="shared" si="69"/>
        <v/>
      </c>
      <c r="AF541" s="129" t="str">
        <f t="shared" si="70"/>
        <v/>
      </c>
      <c r="AG541" s="132" t="str">
        <f t="shared" si="71"/>
        <v/>
      </c>
      <c r="AH541" s="133" t="str">
        <f t="shared" si="67"/>
        <v/>
      </c>
      <c r="AI541" s="133" t="str">
        <f t="shared" si="63"/>
        <v/>
      </c>
      <c r="AJ541" s="110"/>
      <c r="AK541" s="119" t="str">
        <f t="shared" si="64"/>
        <v/>
      </c>
      <c r="AL541" s="119" t="str">
        <f t="shared" si="65"/>
        <v/>
      </c>
      <c r="AM541" s="120" t="str">
        <f t="shared" si="66"/>
        <v/>
      </c>
    </row>
    <row r="542" spans="26:39" ht="3" hidden="1" customHeight="1" x14ac:dyDescent="0.3">
      <c r="Z542" s="109"/>
      <c r="AA542" s="109"/>
      <c r="AB542" s="130"/>
      <c r="AC542" s="131"/>
      <c r="AD542" s="129" t="str">
        <f t="shared" si="68"/>
        <v/>
      </c>
      <c r="AE542" s="132" t="str">
        <f t="shared" si="69"/>
        <v/>
      </c>
      <c r="AF542" s="129" t="str">
        <f t="shared" si="70"/>
        <v/>
      </c>
      <c r="AG542" s="132" t="str">
        <f t="shared" si="71"/>
        <v/>
      </c>
      <c r="AH542" s="133" t="str">
        <f t="shared" si="67"/>
        <v/>
      </c>
      <c r="AI542" s="133" t="str">
        <f t="shared" si="63"/>
        <v/>
      </c>
      <c r="AJ542" s="110"/>
      <c r="AK542" s="119" t="str">
        <f t="shared" si="64"/>
        <v/>
      </c>
      <c r="AL542" s="119" t="str">
        <f t="shared" si="65"/>
        <v/>
      </c>
      <c r="AM542" s="120" t="str">
        <f t="shared" si="66"/>
        <v/>
      </c>
    </row>
    <row r="543" spans="26:39" ht="3" hidden="1" customHeight="1" x14ac:dyDescent="0.3">
      <c r="Z543" s="109"/>
      <c r="AA543" s="109"/>
      <c r="AB543" s="130"/>
      <c r="AC543" s="131"/>
      <c r="AD543" s="129" t="str">
        <f t="shared" si="68"/>
        <v/>
      </c>
      <c r="AE543" s="132" t="str">
        <f t="shared" si="69"/>
        <v/>
      </c>
      <c r="AF543" s="129" t="str">
        <f t="shared" si="70"/>
        <v/>
      </c>
      <c r="AG543" s="132" t="str">
        <f t="shared" si="71"/>
        <v/>
      </c>
      <c r="AH543" s="133" t="str">
        <f t="shared" si="67"/>
        <v/>
      </c>
      <c r="AI543" s="133" t="str">
        <f t="shared" si="63"/>
        <v/>
      </c>
      <c r="AJ543" s="110"/>
      <c r="AK543" s="119" t="str">
        <f t="shared" si="64"/>
        <v/>
      </c>
      <c r="AL543" s="119" t="str">
        <f t="shared" si="65"/>
        <v/>
      </c>
      <c r="AM543" s="120" t="str">
        <f t="shared" si="66"/>
        <v/>
      </c>
    </row>
    <row r="544" spans="26:39" ht="3" hidden="1" customHeight="1" x14ac:dyDescent="0.3">
      <c r="Z544" s="109"/>
      <c r="AA544" s="109"/>
      <c r="AB544" s="130"/>
      <c r="AC544" s="131"/>
      <c r="AD544" s="129" t="str">
        <f t="shared" si="68"/>
        <v/>
      </c>
      <c r="AE544" s="132" t="str">
        <f t="shared" si="69"/>
        <v/>
      </c>
      <c r="AF544" s="129" t="str">
        <f t="shared" si="70"/>
        <v/>
      </c>
      <c r="AG544" s="132" t="str">
        <f t="shared" si="71"/>
        <v/>
      </c>
      <c r="AH544" s="133" t="str">
        <f t="shared" si="67"/>
        <v/>
      </c>
      <c r="AI544" s="133" t="str">
        <f t="shared" si="63"/>
        <v/>
      </c>
      <c r="AJ544" s="110"/>
      <c r="AK544" s="119" t="str">
        <f t="shared" si="64"/>
        <v/>
      </c>
      <c r="AL544" s="119" t="str">
        <f t="shared" si="65"/>
        <v/>
      </c>
      <c r="AM544" s="120" t="str">
        <f t="shared" si="66"/>
        <v/>
      </c>
    </row>
    <row r="545" spans="23:39" ht="3" hidden="1" customHeight="1" x14ac:dyDescent="0.3">
      <c r="Z545" s="109"/>
      <c r="AA545" s="109"/>
      <c r="AB545" s="130"/>
      <c r="AC545" s="131"/>
      <c r="AD545" s="129" t="str">
        <f t="shared" si="68"/>
        <v/>
      </c>
      <c r="AE545" s="132" t="str">
        <f t="shared" si="69"/>
        <v/>
      </c>
      <c r="AF545" s="129" t="str">
        <f t="shared" si="70"/>
        <v/>
      </c>
      <c r="AG545" s="132" t="str">
        <f t="shared" si="71"/>
        <v/>
      </c>
      <c r="AH545" s="133" t="str">
        <f t="shared" si="67"/>
        <v/>
      </c>
      <c r="AI545" s="133" t="str">
        <f t="shared" si="63"/>
        <v/>
      </c>
      <c r="AJ545" s="110"/>
      <c r="AK545" s="119" t="str">
        <f t="shared" si="64"/>
        <v/>
      </c>
      <c r="AL545" s="119" t="str">
        <f t="shared" si="65"/>
        <v/>
      </c>
      <c r="AM545" s="120" t="str">
        <f t="shared" si="66"/>
        <v/>
      </c>
    </row>
    <row r="546" spans="23:39" ht="3" hidden="1" customHeight="1" x14ac:dyDescent="0.3">
      <c r="Z546" s="109"/>
      <c r="AA546" s="109"/>
      <c r="AB546" s="130"/>
      <c r="AC546" s="131"/>
      <c r="AD546" s="129" t="str">
        <f t="shared" si="68"/>
        <v/>
      </c>
      <c r="AE546" s="132" t="str">
        <f t="shared" si="69"/>
        <v/>
      </c>
      <c r="AF546" s="129" t="str">
        <f t="shared" si="70"/>
        <v/>
      </c>
      <c r="AG546" s="132" t="str">
        <f t="shared" si="71"/>
        <v/>
      </c>
      <c r="AH546" s="133" t="str">
        <f t="shared" si="67"/>
        <v/>
      </c>
      <c r="AI546" s="133" t="str">
        <f t="shared" si="63"/>
        <v/>
      </c>
      <c r="AJ546" s="110"/>
      <c r="AK546" s="119" t="str">
        <f t="shared" si="64"/>
        <v/>
      </c>
      <c r="AL546" s="119" t="str">
        <f t="shared" si="65"/>
        <v/>
      </c>
      <c r="AM546" s="120" t="str">
        <f t="shared" si="66"/>
        <v/>
      </c>
    </row>
    <row r="547" spans="23:39" ht="3" hidden="1" customHeight="1" x14ac:dyDescent="0.3">
      <c r="Z547" s="109"/>
      <c r="AA547" s="109"/>
      <c r="AB547" s="130"/>
      <c r="AC547" s="131"/>
      <c r="AD547" s="129" t="str">
        <f t="shared" si="68"/>
        <v/>
      </c>
      <c r="AE547" s="132" t="str">
        <f t="shared" si="69"/>
        <v/>
      </c>
      <c r="AF547" s="129" t="str">
        <f t="shared" si="70"/>
        <v/>
      </c>
      <c r="AG547" s="132" t="str">
        <f t="shared" si="71"/>
        <v/>
      </c>
      <c r="AH547" s="133" t="str">
        <f t="shared" si="67"/>
        <v/>
      </c>
      <c r="AI547" s="133" t="str">
        <f t="shared" si="63"/>
        <v/>
      </c>
      <c r="AJ547" s="110"/>
      <c r="AK547" s="119" t="str">
        <f t="shared" si="64"/>
        <v/>
      </c>
      <c r="AL547" s="119" t="str">
        <f t="shared" si="65"/>
        <v/>
      </c>
      <c r="AM547" s="120" t="str">
        <f t="shared" si="66"/>
        <v/>
      </c>
    </row>
    <row r="548" spans="23:39" ht="3" hidden="1" customHeight="1" x14ac:dyDescent="0.3">
      <c r="Z548" s="109"/>
      <c r="AA548" s="109"/>
      <c r="AB548" s="130"/>
      <c r="AC548" s="131"/>
      <c r="AD548" s="129" t="str">
        <f t="shared" ref="AD548:AD551" si="72">IF(AC548="","",AD$451+(2*(AC548-AC$451)*AA$456))</f>
        <v/>
      </c>
      <c r="AE548" s="132" t="str">
        <f t="shared" si="69"/>
        <v/>
      </c>
      <c r="AF548" s="129" t="str">
        <f t="shared" si="70"/>
        <v/>
      </c>
      <c r="AG548" s="132" t="str">
        <f t="shared" si="71"/>
        <v/>
      </c>
      <c r="AH548" s="133" t="str">
        <f t="shared" si="67"/>
        <v/>
      </c>
      <c r="AI548" s="133" t="str">
        <f t="shared" si="63"/>
        <v/>
      </c>
      <c r="AJ548" s="110"/>
      <c r="AK548" s="119" t="str">
        <f t="shared" si="64"/>
        <v/>
      </c>
      <c r="AL548" s="119" t="str">
        <f t="shared" si="65"/>
        <v/>
      </c>
      <c r="AM548" s="120" t="str">
        <f t="shared" si="66"/>
        <v/>
      </c>
    </row>
    <row r="549" spans="23:39" ht="3" hidden="1" customHeight="1" x14ac:dyDescent="0.3">
      <c r="Z549" s="109"/>
      <c r="AA549" s="109"/>
      <c r="AB549" s="130"/>
      <c r="AC549" s="131"/>
      <c r="AD549" s="129" t="str">
        <f t="shared" si="72"/>
        <v/>
      </c>
      <c r="AE549" s="132" t="str">
        <f t="shared" si="69"/>
        <v/>
      </c>
      <c r="AF549" s="129" t="str">
        <f t="shared" si="70"/>
        <v/>
      </c>
      <c r="AG549" s="132" t="str">
        <f t="shared" si="71"/>
        <v/>
      </c>
      <c r="AH549" s="133" t="str">
        <f t="shared" si="67"/>
        <v/>
      </c>
      <c r="AI549" s="133" t="str">
        <f t="shared" si="63"/>
        <v/>
      </c>
      <c r="AJ549" s="110"/>
      <c r="AK549" s="119" t="str">
        <f t="shared" si="64"/>
        <v/>
      </c>
      <c r="AL549" s="119" t="str">
        <f t="shared" si="65"/>
        <v/>
      </c>
      <c r="AM549" s="120" t="str">
        <f t="shared" si="66"/>
        <v/>
      </c>
    </row>
    <row r="550" spans="23:39" ht="3" hidden="1" customHeight="1" x14ac:dyDescent="0.3">
      <c r="Z550" s="109"/>
      <c r="AA550" s="109"/>
      <c r="AB550" s="130"/>
      <c r="AC550" s="131"/>
      <c r="AD550" s="129" t="str">
        <f t="shared" si="72"/>
        <v/>
      </c>
      <c r="AE550" s="132" t="str">
        <f t="shared" si="69"/>
        <v/>
      </c>
      <c r="AF550" s="129" t="str">
        <f t="shared" si="70"/>
        <v/>
      </c>
      <c r="AG550" s="132" t="str">
        <f t="shared" si="71"/>
        <v/>
      </c>
      <c r="AH550" s="133" t="str">
        <f t="shared" si="67"/>
        <v/>
      </c>
      <c r="AI550" s="133" t="str">
        <f t="shared" si="63"/>
        <v/>
      </c>
      <c r="AJ550" s="110"/>
      <c r="AK550" s="119" t="str">
        <f t="shared" si="64"/>
        <v/>
      </c>
      <c r="AL550" s="119" t="str">
        <f t="shared" si="65"/>
        <v/>
      </c>
      <c r="AM550" s="120" t="str">
        <f t="shared" si="66"/>
        <v/>
      </c>
    </row>
    <row r="551" spans="23:39" ht="3" hidden="1" customHeight="1" x14ac:dyDescent="0.3">
      <c r="Z551" s="109"/>
      <c r="AA551" s="109"/>
      <c r="AB551" s="130"/>
      <c r="AC551" s="131"/>
      <c r="AD551" s="129" t="str">
        <f t="shared" si="72"/>
        <v/>
      </c>
      <c r="AE551" s="132" t="str">
        <f t="shared" si="69"/>
        <v/>
      </c>
      <c r="AF551" s="129" t="str">
        <f t="shared" si="70"/>
        <v/>
      </c>
      <c r="AG551" s="132" t="str">
        <f t="shared" si="71"/>
        <v/>
      </c>
      <c r="AH551" s="133" t="str">
        <f t="shared" si="67"/>
        <v/>
      </c>
      <c r="AI551" s="133" t="str">
        <f t="shared" si="63"/>
        <v/>
      </c>
      <c r="AJ551" s="110"/>
      <c r="AK551" s="119" t="str">
        <f t="shared" si="64"/>
        <v/>
      </c>
      <c r="AL551" s="119" t="str">
        <f t="shared" si="65"/>
        <v/>
      </c>
      <c r="AM551" s="120" t="str">
        <f t="shared" si="66"/>
        <v/>
      </c>
    </row>
    <row r="552" spans="23:39" ht="3" hidden="1" customHeight="1" x14ac:dyDescent="0.3">
      <c r="AB552" s="130"/>
      <c r="AC552" s="131"/>
      <c r="AD552" s="129" t="str">
        <f t="shared" ref="AD552:AD583" si="73">IF(AC552="","",AD$551+(2*(AC552-AC$551)*AA$556))</f>
        <v/>
      </c>
      <c r="AE552" s="132" t="str">
        <f>IF(AC552="","",(AD552/2)^2*3.1415)</f>
        <v/>
      </c>
      <c r="AF552" s="129" t="str">
        <f>IF(AC552="","",(AC552-AC551)/3*(AE551+AE552+(AE552*AE551)^0.5))</f>
        <v/>
      </c>
      <c r="AG552" s="132" t="str">
        <f>IF(AC552="","",AG551+AF552)</f>
        <v/>
      </c>
      <c r="AH552" s="133" t="str">
        <f t="shared" si="67"/>
        <v/>
      </c>
      <c r="AI552" s="133" t="str">
        <f t="shared" si="63"/>
        <v/>
      </c>
      <c r="AJ552" s="110"/>
      <c r="AK552" s="119" t="str">
        <f t="shared" si="64"/>
        <v/>
      </c>
      <c r="AL552" s="119" t="str">
        <f t="shared" si="65"/>
        <v/>
      </c>
      <c r="AM552" s="120" t="str">
        <f t="shared" si="66"/>
        <v/>
      </c>
    </row>
    <row r="553" spans="23:39" ht="3" hidden="1" customHeight="1" x14ac:dyDescent="0.3">
      <c r="AB553" s="130"/>
      <c r="AC553" s="131"/>
      <c r="AD553" s="129" t="str">
        <f t="shared" si="73"/>
        <v/>
      </c>
      <c r="AE553" s="132" t="str">
        <f t="shared" ref="AE553:AE616" si="74">IF(AC553="","",(AD553/2)^2*3.1415)</f>
        <v/>
      </c>
      <c r="AF553" s="129" t="str">
        <f t="shared" ref="AF553:AF616" si="75">IF(AC553="","",(AC553-AC552)/3*(AE552+AE553+(AE553*AE552)^0.5))</f>
        <v/>
      </c>
      <c r="AG553" s="132" t="str">
        <f t="shared" ref="AG553:AG616" si="76">IF(AC553="","",AG552+AF553)</f>
        <v/>
      </c>
      <c r="AH553" s="133" t="str">
        <f t="shared" si="67"/>
        <v/>
      </c>
      <c r="AI553" s="133" t="str">
        <f t="shared" si="63"/>
        <v/>
      </c>
      <c r="AJ553" s="110"/>
      <c r="AK553" s="119" t="str">
        <f t="shared" si="64"/>
        <v/>
      </c>
      <c r="AL553" s="119" t="str">
        <f t="shared" si="65"/>
        <v/>
      </c>
      <c r="AM553" s="120" t="str">
        <f t="shared" si="66"/>
        <v/>
      </c>
    </row>
    <row r="554" spans="23:39" ht="3" hidden="1" customHeight="1" x14ac:dyDescent="0.3">
      <c r="W554" s="112"/>
      <c r="X554" s="125"/>
      <c r="Y554" s="125"/>
      <c r="Z554" s="126"/>
      <c r="AA554" s="126"/>
      <c r="AB554" s="130"/>
      <c r="AC554" s="131"/>
      <c r="AD554" s="129" t="str">
        <f t="shared" si="73"/>
        <v/>
      </c>
      <c r="AE554" s="132" t="str">
        <f t="shared" si="74"/>
        <v/>
      </c>
      <c r="AF554" s="129" t="str">
        <f t="shared" si="75"/>
        <v/>
      </c>
      <c r="AG554" s="132" t="str">
        <f t="shared" si="76"/>
        <v/>
      </c>
      <c r="AH554" s="133" t="str">
        <f t="shared" si="67"/>
        <v/>
      </c>
      <c r="AI554" s="133" t="str">
        <f t="shared" si="63"/>
        <v/>
      </c>
      <c r="AJ554" s="110"/>
      <c r="AK554" s="119" t="str">
        <f t="shared" si="64"/>
        <v/>
      </c>
      <c r="AL554" s="119" t="str">
        <f t="shared" si="65"/>
        <v/>
      </c>
      <c r="AM554" s="120" t="str">
        <f t="shared" si="66"/>
        <v/>
      </c>
    </row>
    <row r="555" spans="23:39" ht="3" hidden="1" customHeight="1" x14ac:dyDescent="0.3">
      <c r="X555" s="110"/>
      <c r="Z555" s="129"/>
      <c r="AA555" s="109"/>
      <c r="AB555" s="130"/>
      <c r="AC555" s="131"/>
      <c r="AD555" s="129" t="str">
        <f t="shared" si="73"/>
        <v/>
      </c>
      <c r="AE555" s="132" t="str">
        <f t="shared" si="74"/>
        <v/>
      </c>
      <c r="AF555" s="129" t="str">
        <f t="shared" si="75"/>
        <v/>
      </c>
      <c r="AG555" s="132" t="str">
        <f t="shared" si="76"/>
        <v/>
      </c>
      <c r="AH555" s="133" t="str">
        <f t="shared" si="67"/>
        <v/>
      </c>
      <c r="AI555" s="133" t="str">
        <f t="shared" si="63"/>
        <v/>
      </c>
      <c r="AJ555" s="110"/>
      <c r="AK555" s="119" t="str">
        <f t="shared" si="64"/>
        <v/>
      </c>
      <c r="AL555" s="119" t="str">
        <f t="shared" si="65"/>
        <v/>
      </c>
      <c r="AM555" s="120" t="str">
        <f t="shared" si="66"/>
        <v/>
      </c>
    </row>
    <row r="556" spans="23:39" ht="3" hidden="1" customHeight="1" x14ac:dyDescent="0.3">
      <c r="X556" s="110"/>
      <c r="Z556" s="129"/>
      <c r="AA556" s="109"/>
      <c r="AB556" s="130"/>
      <c r="AC556" s="131"/>
      <c r="AD556" s="129" t="str">
        <f t="shared" si="73"/>
        <v/>
      </c>
      <c r="AE556" s="132" t="str">
        <f t="shared" si="74"/>
        <v/>
      </c>
      <c r="AF556" s="129" t="str">
        <f t="shared" si="75"/>
        <v/>
      </c>
      <c r="AG556" s="132" t="str">
        <f t="shared" si="76"/>
        <v/>
      </c>
      <c r="AH556" s="133" t="str">
        <f t="shared" si="67"/>
        <v/>
      </c>
      <c r="AI556" s="133" t="str">
        <f t="shared" si="63"/>
        <v/>
      </c>
      <c r="AJ556" s="110"/>
      <c r="AK556" s="119" t="str">
        <f t="shared" si="64"/>
        <v/>
      </c>
      <c r="AL556" s="119" t="str">
        <f t="shared" si="65"/>
        <v/>
      </c>
      <c r="AM556" s="120" t="str">
        <f t="shared" si="66"/>
        <v/>
      </c>
    </row>
    <row r="557" spans="23:39" ht="3" hidden="1" customHeight="1" x14ac:dyDescent="0.3">
      <c r="Z557" s="109"/>
      <c r="AA557" s="109"/>
      <c r="AB557" s="130"/>
      <c r="AC557" s="131"/>
      <c r="AD557" s="129" t="str">
        <f t="shared" si="73"/>
        <v/>
      </c>
      <c r="AE557" s="132" t="str">
        <f t="shared" si="74"/>
        <v/>
      </c>
      <c r="AF557" s="129" t="str">
        <f t="shared" si="75"/>
        <v/>
      </c>
      <c r="AG557" s="132" t="str">
        <f t="shared" si="76"/>
        <v/>
      </c>
      <c r="AH557" s="133" t="str">
        <f t="shared" si="67"/>
        <v/>
      </c>
      <c r="AI557" s="133" t="str">
        <f t="shared" si="63"/>
        <v/>
      </c>
      <c r="AJ557" s="110"/>
      <c r="AK557" s="119" t="str">
        <f t="shared" si="64"/>
        <v/>
      </c>
      <c r="AL557" s="119" t="str">
        <f t="shared" si="65"/>
        <v/>
      </c>
      <c r="AM557" s="120" t="str">
        <f t="shared" si="66"/>
        <v/>
      </c>
    </row>
    <row r="558" spans="23:39" ht="3" hidden="1" customHeight="1" x14ac:dyDescent="0.3">
      <c r="Z558" s="109"/>
      <c r="AA558" s="109"/>
      <c r="AB558" s="130"/>
      <c r="AC558" s="131"/>
      <c r="AD558" s="129" t="str">
        <f t="shared" si="73"/>
        <v/>
      </c>
      <c r="AE558" s="132" t="str">
        <f t="shared" si="74"/>
        <v/>
      </c>
      <c r="AF558" s="129" t="str">
        <f t="shared" si="75"/>
        <v/>
      </c>
      <c r="AG558" s="132" t="str">
        <f t="shared" si="76"/>
        <v/>
      </c>
      <c r="AH558" s="133" t="str">
        <f t="shared" si="67"/>
        <v/>
      </c>
      <c r="AI558" s="133" t="str">
        <f t="shared" si="63"/>
        <v/>
      </c>
      <c r="AJ558" s="110"/>
      <c r="AK558" s="119" t="str">
        <f t="shared" si="64"/>
        <v/>
      </c>
      <c r="AL558" s="119" t="str">
        <f t="shared" si="65"/>
        <v/>
      </c>
      <c r="AM558" s="120" t="str">
        <f t="shared" si="66"/>
        <v/>
      </c>
    </row>
    <row r="559" spans="23:39" ht="3" hidden="1" customHeight="1" x14ac:dyDescent="0.3">
      <c r="Z559" s="109"/>
      <c r="AA559" s="109"/>
      <c r="AB559" s="130"/>
      <c r="AC559" s="131"/>
      <c r="AD559" s="129" t="str">
        <f t="shared" si="73"/>
        <v/>
      </c>
      <c r="AE559" s="132" t="str">
        <f t="shared" si="74"/>
        <v/>
      </c>
      <c r="AF559" s="129" t="str">
        <f t="shared" si="75"/>
        <v/>
      </c>
      <c r="AG559" s="132" t="str">
        <f t="shared" si="76"/>
        <v/>
      </c>
      <c r="AH559" s="133" t="str">
        <f t="shared" si="67"/>
        <v/>
      </c>
      <c r="AI559" s="133" t="str">
        <f t="shared" si="63"/>
        <v/>
      </c>
      <c r="AJ559" s="110"/>
      <c r="AK559" s="119" t="str">
        <f t="shared" si="64"/>
        <v/>
      </c>
      <c r="AL559" s="119" t="str">
        <f t="shared" si="65"/>
        <v/>
      </c>
      <c r="AM559" s="120" t="str">
        <f t="shared" si="66"/>
        <v/>
      </c>
    </row>
    <row r="560" spans="23:39" ht="3" hidden="1" customHeight="1" x14ac:dyDescent="0.3">
      <c r="Z560" s="109"/>
      <c r="AA560" s="109"/>
      <c r="AB560" s="130"/>
      <c r="AC560" s="131"/>
      <c r="AD560" s="129" t="str">
        <f t="shared" si="73"/>
        <v/>
      </c>
      <c r="AE560" s="132" t="str">
        <f t="shared" si="74"/>
        <v/>
      </c>
      <c r="AF560" s="129" t="str">
        <f t="shared" si="75"/>
        <v/>
      </c>
      <c r="AG560" s="132" t="str">
        <f t="shared" si="76"/>
        <v/>
      </c>
      <c r="AH560" s="133" t="str">
        <f t="shared" si="67"/>
        <v/>
      </c>
      <c r="AI560" s="133" t="str">
        <f t="shared" si="63"/>
        <v/>
      </c>
      <c r="AJ560" s="110"/>
      <c r="AK560" s="119" t="str">
        <f t="shared" si="64"/>
        <v/>
      </c>
      <c r="AL560" s="119" t="str">
        <f t="shared" si="65"/>
        <v/>
      </c>
      <c r="AM560" s="120" t="str">
        <f t="shared" si="66"/>
        <v/>
      </c>
    </row>
    <row r="561" spans="24:39" ht="3" hidden="1" customHeight="1" x14ac:dyDescent="0.3">
      <c r="Z561" s="109"/>
      <c r="AA561" s="109"/>
      <c r="AB561" s="130"/>
      <c r="AC561" s="131"/>
      <c r="AD561" s="129" t="str">
        <f t="shared" si="73"/>
        <v/>
      </c>
      <c r="AE561" s="132" t="str">
        <f t="shared" si="74"/>
        <v/>
      </c>
      <c r="AF561" s="129" t="str">
        <f t="shared" si="75"/>
        <v/>
      </c>
      <c r="AG561" s="132" t="str">
        <f t="shared" si="76"/>
        <v/>
      </c>
      <c r="AH561" s="133" t="str">
        <f t="shared" si="67"/>
        <v/>
      </c>
      <c r="AI561" s="133" t="str">
        <f t="shared" ref="AI561:AI624" si="77">IF(AC561="","",IF(AC561=D$62,0,IF(AC561&gt;D$62,AI560+AF561,"")))</f>
        <v/>
      </c>
      <c r="AJ561" s="110"/>
      <c r="AK561" s="119" t="str">
        <f t="shared" ref="AK561:AK624" si="78">IF(AI561="","",AJ561-D$62)</f>
        <v/>
      </c>
      <c r="AL561" s="119" t="str">
        <f t="shared" si="65"/>
        <v/>
      </c>
      <c r="AM561" s="120" t="str">
        <f t="shared" si="66"/>
        <v/>
      </c>
    </row>
    <row r="562" spans="24:39" ht="3" hidden="1" customHeight="1" x14ac:dyDescent="0.3">
      <c r="Z562" s="109"/>
      <c r="AA562" s="109"/>
      <c r="AB562" s="130"/>
      <c r="AC562" s="131"/>
      <c r="AD562" s="129" t="str">
        <f t="shared" si="73"/>
        <v/>
      </c>
      <c r="AE562" s="132" t="str">
        <f t="shared" si="74"/>
        <v/>
      </c>
      <c r="AF562" s="129" t="str">
        <f t="shared" si="75"/>
        <v/>
      </c>
      <c r="AG562" s="132" t="str">
        <f t="shared" si="76"/>
        <v/>
      </c>
      <c r="AH562" s="133" t="str">
        <f t="shared" si="67"/>
        <v/>
      </c>
      <c r="AI562" s="133" t="str">
        <f t="shared" si="77"/>
        <v/>
      </c>
      <c r="AJ562" s="110"/>
      <c r="AK562" s="119" t="str">
        <f t="shared" si="78"/>
        <v/>
      </c>
      <c r="AL562" s="119" t="str">
        <f t="shared" si="65"/>
        <v/>
      </c>
      <c r="AM562" s="120" t="str">
        <f t="shared" si="66"/>
        <v/>
      </c>
    </row>
    <row r="563" spans="24:39" ht="3" hidden="1" customHeight="1" x14ac:dyDescent="0.3">
      <c r="Z563" s="109"/>
      <c r="AA563" s="109"/>
      <c r="AB563" s="130"/>
      <c r="AC563" s="131"/>
      <c r="AD563" s="129" t="str">
        <f t="shared" si="73"/>
        <v/>
      </c>
      <c r="AE563" s="132" t="str">
        <f t="shared" si="74"/>
        <v/>
      </c>
      <c r="AF563" s="129" t="str">
        <f t="shared" si="75"/>
        <v/>
      </c>
      <c r="AG563" s="132" t="str">
        <f t="shared" si="76"/>
        <v/>
      </c>
      <c r="AH563" s="133" t="str">
        <f t="shared" si="67"/>
        <v/>
      </c>
      <c r="AI563" s="133" t="str">
        <f t="shared" si="77"/>
        <v/>
      </c>
      <c r="AJ563" s="110"/>
      <c r="AK563" s="119" t="str">
        <f t="shared" si="78"/>
        <v/>
      </c>
      <c r="AL563" s="119" t="str">
        <f t="shared" ref="AL563:AL626" si="79">IF(AK563="","",IF(AK563&gt;G$121,AK563-G$121/2,AK563/2))</f>
        <v/>
      </c>
      <c r="AM563" s="120" t="str">
        <f t="shared" ref="AM563:AM626" si="80">IF(AL563="","",0.6*G$122*(2*32.2*AL563)^0.5)</f>
        <v/>
      </c>
    </row>
    <row r="564" spans="24:39" ht="3" hidden="1" customHeight="1" x14ac:dyDescent="0.3">
      <c r="Z564" s="109"/>
      <c r="AA564" s="109"/>
      <c r="AB564" s="130"/>
      <c r="AC564" s="131"/>
      <c r="AD564" s="129" t="str">
        <f t="shared" si="73"/>
        <v/>
      </c>
      <c r="AE564" s="132" t="str">
        <f t="shared" si="74"/>
        <v/>
      </c>
      <c r="AF564" s="129" t="str">
        <f t="shared" si="75"/>
        <v/>
      </c>
      <c r="AG564" s="132" t="str">
        <f t="shared" si="76"/>
        <v/>
      </c>
      <c r="AH564" s="133" t="str">
        <f t="shared" si="67"/>
        <v/>
      </c>
      <c r="AI564" s="133" t="str">
        <f t="shared" si="77"/>
        <v/>
      </c>
      <c r="AJ564" s="110"/>
      <c r="AK564" s="119" t="str">
        <f t="shared" si="78"/>
        <v/>
      </c>
      <c r="AL564" s="119" t="str">
        <f t="shared" si="79"/>
        <v/>
      </c>
      <c r="AM564" s="120" t="str">
        <f t="shared" si="80"/>
        <v/>
      </c>
    </row>
    <row r="565" spans="24:39" ht="3" hidden="1" customHeight="1" x14ac:dyDescent="0.3">
      <c r="Z565" s="109"/>
      <c r="AA565" s="109"/>
      <c r="AB565" s="130"/>
      <c r="AC565" s="131"/>
      <c r="AD565" s="129" t="str">
        <f t="shared" si="73"/>
        <v/>
      </c>
      <c r="AE565" s="132" t="str">
        <f t="shared" si="74"/>
        <v/>
      </c>
      <c r="AF565" s="129" t="str">
        <f t="shared" si="75"/>
        <v/>
      </c>
      <c r="AG565" s="132" t="str">
        <f t="shared" si="76"/>
        <v/>
      </c>
      <c r="AH565" s="133" t="str">
        <f t="shared" ref="AH565:AH628" si="81">IF(AC565="","",AH564+AF565)</f>
        <v/>
      </c>
      <c r="AI565" s="133" t="str">
        <f t="shared" si="77"/>
        <v/>
      </c>
      <c r="AJ565" s="110"/>
      <c r="AK565" s="119" t="str">
        <f t="shared" si="78"/>
        <v/>
      </c>
      <c r="AL565" s="119" t="str">
        <f t="shared" si="79"/>
        <v/>
      </c>
      <c r="AM565" s="120" t="str">
        <f t="shared" si="80"/>
        <v/>
      </c>
    </row>
    <row r="566" spans="24:39" ht="3" hidden="1" customHeight="1" x14ac:dyDescent="0.3">
      <c r="Z566" s="109"/>
      <c r="AA566" s="109"/>
      <c r="AB566" s="130"/>
      <c r="AC566" s="131"/>
      <c r="AD566" s="129" t="str">
        <f t="shared" si="73"/>
        <v/>
      </c>
      <c r="AE566" s="132" t="str">
        <f t="shared" si="74"/>
        <v/>
      </c>
      <c r="AF566" s="129" t="str">
        <f t="shared" si="75"/>
        <v/>
      </c>
      <c r="AG566" s="132" t="str">
        <f t="shared" si="76"/>
        <v/>
      </c>
      <c r="AH566" s="133" t="str">
        <f t="shared" si="81"/>
        <v/>
      </c>
      <c r="AI566" s="133" t="str">
        <f t="shared" si="77"/>
        <v/>
      </c>
      <c r="AJ566" s="110"/>
      <c r="AK566" s="119" t="str">
        <f t="shared" si="78"/>
        <v/>
      </c>
      <c r="AL566" s="119" t="str">
        <f t="shared" si="79"/>
        <v/>
      </c>
      <c r="AM566" s="120" t="str">
        <f t="shared" si="80"/>
        <v/>
      </c>
    </row>
    <row r="567" spans="24:39" ht="3" hidden="1" customHeight="1" x14ac:dyDescent="0.3">
      <c r="Z567" s="109"/>
      <c r="AA567" s="109"/>
      <c r="AB567" s="130"/>
      <c r="AC567" s="131"/>
      <c r="AD567" s="129" t="str">
        <f t="shared" si="73"/>
        <v/>
      </c>
      <c r="AE567" s="132" t="str">
        <f t="shared" si="74"/>
        <v/>
      </c>
      <c r="AF567" s="129" t="str">
        <f t="shared" si="75"/>
        <v/>
      </c>
      <c r="AG567" s="132" t="str">
        <f t="shared" si="76"/>
        <v/>
      </c>
      <c r="AH567" s="133" t="str">
        <f t="shared" si="81"/>
        <v/>
      </c>
      <c r="AI567" s="133" t="str">
        <f t="shared" si="77"/>
        <v/>
      </c>
      <c r="AJ567" s="110"/>
      <c r="AK567" s="119" t="str">
        <f t="shared" si="78"/>
        <v/>
      </c>
      <c r="AL567" s="119" t="str">
        <f t="shared" si="79"/>
        <v/>
      </c>
      <c r="AM567" s="120" t="str">
        <f t="shared" si="80"/>
        <v/>
      </c>
    </row>
    <row r="568" spans="24:39" ht="3" hidden="1" customHeight="1" x14ac:dyDescent="0.3">
      <c r="Z568" s="109"/>
      <c r="AA568" s="109"/>
      <c r="AB568" s="130"/>
      <c r="AC568" s="131"/>
      <c r="AD568" s="129" t="str">
        <f t="shared" si="73"/>
        <v/>
      </c>
      <c r="AE568" s="132" t="str">
        <f t="shared" si="74"/>
        <v/>
      </c>
      <c r="AF568" s="129" t="str">
        <f t="shared" si="75"/>
        <v/>
      </c>
      <c r="AG568" s="132" t="str">
        <f t="shared" si="76"/>
        <v/>
      </c>
      <c r="AH568" s="133" t="str">
        <f t="shared" si="81"/>
        <v/>
      </c>
      <c r="AI568" s="133" t="str">
        <f t="shared" si="77"/>
        <v/>
      </c>
      <c r="AJ568" s="110"/>
      <c r="AK568" s="119" t="str">
        <f t="shared" si="78"/>
        <v/>
      </c>
      <c r="AL568" s="119" t="str">
        <f t="shared" si="79"/>
        <v/>
      </c>
      <c r="AM568" s="120" t="str">
        <f t="shared" si="80"/>
        <v/>
      </c>
    </row>
    <row r="569" spans="24:39" ht="3" hidden="1" customHeight="1" x14ac:dyDescent="0.3">
      <c r="Z569" s="109"/>
      <c r="AA569" s="109"/>
      <c r="AB569" s="130"/>
      <c r="AC569" s="131"/>
      <c r="AD569" s="129" t="str">
        <f t="shared" si="73"/>
        <v/>
      </c>
      <c r="AE569" s="132" t="str">
        <f t="shared" si="74"/>
        <v/>
      </c>
      <c r="AF569" s="129" t="str">
        <f t="shared" si="75"/>
        <v/>
      </c>
      <c r="AG569" s="132" t="str">
        <f t="shared" si="76"/>
        <v/>
      </c>
      <c r="AH569" s="133" t="str">
        <f t="shared" si="81"/>
        <v/>
      </c>
      <c r="AI569" s="133" t="str">
        <f t="shared" si="77"/>
        <v/>
      </c>
      <c r="AJ569" s="110"/>
      <c r="AK569" s="119" t="str">
        <f t="shared" si="78"/>
        <v/>
      </c>
      <c r="AL569" s="119" t="str">
        <f t="shared" si="79"/>
        <v/>
      </c>
      <c r="AM569" s="120" t="str">
        <f t="shared" si="80"/>
        <v/>
      </c>
    </row>
    <row r="570" spans="24:39" ht="3" hidden="1" customHeight="1" x14ac:dyDescent="0.3">
      <c r="Z570" s="109"/>
      <c r="AA570" s="109"/>
      <c r="AB570" s="130"/>
      <c r="AC570" s="131"/>
      <c r="AD570" s="129" t="str">
        <f t="shared" si="73"/>
        <v/>
      </c>
      <c r="AE570" s="132" t="str">
        <f t="shared" si="74"/>
        <v/>
      </c>
      <c r="AF570" s="129" t="str">
        <f t="shared" si="75"/>
        <v/>
      </c>
      <c r="AG570" s="132" t="str">
        <f t="shared" si="76"/>
        <v/>
      </c>
      <c r="AH570" s="133" t="str">
        <f t="shared" si="81"/>
        <v/>
      </c>
      <c r="AI570" s="133" t="str">
        <f t="shared" si="77"/>
        <v/>
      </c>
      <c r="AJ570" s="110"/>
      <c r="AK570" s="119" t="str">
        <f t="shared" si="78"/>
        <v/>
      </c>
      <c r="AL570" s="119" t="str">
        <f t="shared" si="79"/>
        <v/>
      </c>
      <c r="AM570" s="120" t="str">
        <f t="shared" si="80"/>
        <v/>
      </c>
    </row>
    <row r="571" spans="24:39" ht="3" hidden="1" customHeight="1" x14ac:dyDescent="0.3">
      <c r="Z571" s="109"/>
      <c r="AA571" s="109"/>
      <c r="AB571" s="130"/>
      <c r="AC571" s="131"/>
      <c r="AD571" s="129" t="str">
        <f t="shared" si="73"/>
        <v/>
      </c>
      <c r="AE571" s="132" t="str">
        <f t="shared" si="74"/>
        <v/>
      </c>
      <c r="AF571" s="129" t="str">
        <f t="shared" si="75"/>
        <v/>
      </c>
      <c r="AG571" s="132" t="str">
        <f t="shared" si="76"/>
        <v/>
      </c>
      <c r="AH571" s="133" t="str">
        <f t="shared" si="81"/>
        <v/>
      </c>
      <c r="AI571" s="133" t="str">
        <f t="shared" si="77"/>
        <v/>
      </c>
      <c r="AJ571" s="110"/>
      <c r="AK571" s="119" t="str">
        <f t="shared" si="78"/>
        <v/>
      </c>
      <c r="AL571" s="119" t="str">
        <f t="shared" si="79"/>
        <v/>
      </c>
      <c r="AM571" s="120" t="str">
        <f t="shared" si="80"/>
        <v/>
      </c>
    </row>
    <row r="572" spans="24:39" ht="3" hidden="1" customHeight="1" x14ac:dyDescent="0.3">
      <c r="X572" s="53"/>
      <c r="Y572" s="53"/>
      <c r="Z572" s="109"/>
      <c r="AA572" s="109"/>
      <c r="AB572" s="130"/>
      <c r="AC572" s="131"/>
      <c r="AD572" s="129" t="str">
        <f t="shared" si="73"/>
        <v/>
      </c>
      <c r="AE572" s="132" t="str">
        <f t="shared" si="74"/>
        <v/>
      </c>
      <c r="AF572" s="129" t="str">
        <f t="shared" si="75"/>
        <v/>
      </c>
      <c r="AG572" s="132" t="str">
        <f t="shared" si="76"/>
        <v/>
      </c>
      <c r="AH572" s="133" t="str">
        <f t="shared" si="81"/>
        <v/>
      </c>
      <c r="AI572" s="133" t="str">
        <f t="shared" si="77"/>
        <v/>
      </c>
      <c r="AJ572" s="110"/>
      <c r="AK572" s="119" t="str">
        <f t="shared" si="78"/>
        <v/>
      </c>
      <c r="AL572" s="119" t="str">
        <f t="shared" si="79"/>
        <v/>
      </c>
      <c r="AM572" s="120" t="str">
        <f t="shared" si="80"/>
        <v/>
      </c>
    </row>
    <row r="573" spans="24:39" ht="3" hidden="1" customHeight="1" x14ac:dyDescent="0.3">
      <c r="Z573" s="109"/>
      <c r="AA573" s="109"/>
      <c r="AB573" s="130"/>
      <c r="AC573" s="131"/>
      <c r="AD573" s="129" t="str">
        <f t="shared" si="73"/>
        <v/>
      </c>
      <c r="AE573" s="132" t="str">
        <f t="shared" si="74"/>
        <v/>
      </c>
      <c r="AF573" s="129" t="str">
        <f t="shared" si="75"/>
        <v/>
      </c>
      <c r="AG573" s="132" t="str">
        <f t="shared" si="76"/>
        <v/>
      </c>
      <c r="AH573" s="133" t="str">
        <f t="shared" si="81"/>
        <v/>
      </c>
      <c r="AI573" s="133" t="str">
        <f t="shared" si="77"/>
        <v/>
      </c>
      <c r="AJ573" s="110"/>
      <c r="AK573" s="119" t="str">
        <f t="shared" si="78"/>
        <v/>
      </c>
      <c r="AL573" s="119" t="str">
        <f t="shared" si="79"/>
        <v/>
      </c>
      <c r="AM573" s="120" t="str">
        <f t="shared" si="80"/>
        <v/>
      </c>
    </row>
    <row r="574" spans="24:39" ht="3" hidden="1" customHeight="1" x14ac:dyDescent="0.3">
      <c r="Z574" s="109"/>
      <c r="AA574" s="109"/>
      <c r="AB574" s="130"/>
      <c r="AC574" s="131"/>
      <c r="AD574" s="129" t="str">
        <f t="shared" si="73"/>
        <v/>
      </c>
      <c r="AE574" s="132" t="str">
        <f t="shared" si="74"/>
        <v/>
      </c>
      <c r="AF574" s="129" t="str">
        <f t="shared" si="75"/>
        <v/>
      </c>
      <c r="AG574" s="132" t="str">
        <f t="shared" si="76"/>
        <v/>
      </c>
      <c r="AH574" s="133" t="str">
        <f t="shared" si="81"/>
        <v/>
      </c>
      <c r="AI574" s="133" t="str">
        <f t="shared" si="77"/>
        <v/>
      </c>
      <c r="AJ574" s="110"/>
      <c r="AK574" s="119" t="str">
        <f t="shared" si="78"/>
        <v/>
      </c>
      <c r="AL574" s="119" t="str">
        <f t="shared" si="79"/>
        <v/>
      </c>
      <c r="AM574" s="120" t="str">
        <f t="shared" si="80"/>
        <v/>
      </c>
    </row>
    <row r="575" spans="24:39" ht="3" hidden="1" customHeight="1" x14ac:dyDescent="0.3">
      <c r="Z575" s="109"/>
      <c r="AA575" s="109"/>
      <c r="AB575" s="130"/>
      <c r="AC575" s="131"/>
      <c r="AD575" s="129" t="str">
        <f t="shared" si="73"/>
        <v/>
      </c>
      <c r="AE575" s="132" t="str">
        <f t="shared" si="74"/>
        <v/>
      </c>
      <c r="AF575" s="129" t="str">
        <f t="shared" si="75"/>
        <v/>
      </c>
      <c r="AG575" s="132" t="str">
        <f t="shared" si="76"/>
        <v/>
      </c>
      <c r="AH575" s="133" t="str">
        <f t="shared" si="81"/>
        <v/>
      </c>
      <c r="AI575" s="133" t="str">
        <f t="shared" si="77"/>
        <v/>
      </c>
      <c r="AJ575" s="110"/>
      <c r="AK575" s="119" t="str">
        <f t="shared" si="78"/>
        <v/>
      </c>
      <c r="AL575" s="119" t="str">
        <f t="shared" si="79"/>
        <v/>
      </c>
      <c r="AM575" s="120" t="str">
        <f t="shared" si="80"/>
        <v/>
      </c>
    </row>
    <row r="576" spans="24:39" ht="3" hidden="1" customHeight="1" x14ac:dyDescent="0.3">
      <c r="Z576" s="109"/>
      <c r="AA576" s="109"/>
      <c r="AB576" s="130"/>
      <c r="AC576" s="131"/>
      <c r="AD576" s="129" t="str">
        <f t="shared" si="73"/>
        <v/>
      </c>
      <c r="AE576" s="132" t="str">
        <f t="shared" si="74"/>
        <v/>
      </c>
      <c r="AF576" s="129" t="str">
        <f t="shared" si="75"/>
        <v/>
      </c>
      <c r="AG576" s="132" t="str">
        <f t="shared" si="76"/>
        <v/>
      </c>
      <c r="AH576" s="133" t="str">
        <f t="shared" si="81"/>
        <v/>
      </c>
      <c r="AI576" s="133" t="str">
        <f t="shared" si="77"/>
        <v/>
      </c>
      <c r="AJ576" s="110"/>
      <c r="AK576" s="119" t="str">
        <f t="shared" si="78"/>
        <v/>
      </c>
      <c r="AL576" s="119" t="str">
        <f t="shared" si="79"/>
        <v/>
      </c>
      <c r="AM576" s="120" t="str">
        <f t="shared" si="80"/>
        <v/>
      </c>
    </row>
    <row r="577" spans="26:39" ht="3" hidden="1" customHeight="1" x14ac:dyDescent="0.3">
      <c r="Z577" s="109"/>
      <c r="AA577" s="109"/>
      <c r="AB577" s="130"/>
      <c r="AC577" s="131"/>
      <c r="AD577" s="129" t="str">
        <f t="shared" si="73"/>
        <v/>
      </c>
      <c r="AE577" s="132" t="str">
        <f t="shared" si="74"/>
        <v/>
      </c>
      <c r="AF577" s="129" t="str">
        <f t="shared" si="75"/>
        <v/>
      </c>
      <c r="AG577" s="132" t="str">
        <f t="shared" si="76"/>
        <v/>
      </c>
      <c r="AH577" s="133" t="str">
        <f t="shared" si="81"/>
        <v/>
      </c>
      <c r="AI577" s="133" t="str">
        <f t="shared" si="77"/>
        <v/>
      </c>
      <c r="AJ577" s="110"/>
      <c r="AK577" s="119" t="str">
        <f t="shared" si="78"/>
        <v/>
      </c>
      <c r="AL577" s="119" t="str">
        <f t="shared" si="79"/>
        <v/>
      </c>
      <c r="AM577" s="120" t="str">
        <f t="shared" si="80"/>
        <v/>
      </c>
    </row>
    <row r="578" spans="26:39" ht="3" hidden="1" customHeight="1" x14ac:dyDescent="0.3">
      <c r="Z578" s="109"/>
      <c r="AA578" s="109"/>
      <c r="AB578" s="130"/>
      <c r="AC578" s="131"/>
      <c r="AD578" s="129" t="str">
        <f t="shared" si="73"/>
        <v/>
      </c>
      <c r="AE578" s="132" t="str">
        <f t="shared" si="74"/>
        <v/>
      </c>
      <c r="AF578" s="129" t="str">
        <f t="shared" si="75"/>
        <v/>
      </c>
      <c r="AG578" s="132" t="str">
        <f t="shared" si="76"/>
        <v/>
      </c>
      <c r="AH578" s="133" t="str">
        <f t="shared" si="81"/>
        <v/>
      </c>
      <c r="AI578" s="133" t="str">
        <f t="shared" si="77"/>
        <v/>
      </c>
      <c r="AJ578" s="110"/>
      <c r="AK578" s="119" t="str">
        <f t="shared" si="78"/>
        <v/>
      </c>
      <c r="AL578" s="119" t="str">
        <f t="shared" si="79"/>
        <v/>
      </c>
      <c r="AM578" s="120" t="str">
        <f t="shared" si="80"/>
        <v/>
      </c>
    </row>
    <row r="579" spans="26:39" ht="3" hidden="1" customHeight="1" x14ac:dyDescent="0.3">
      <c r="Z579" s="109"/>
      <c r="AA579" s="109"/>
      <c r="AB579" s="130"/>
      <c r="AC579" s="131"/>
      <c r="AD579" s="129" t="str">
        <f t="shared" si="73"/>
        <v/>
      </c>
      <c r="AE579" s="132" t="str">
        <f t="shared" si="74"/>
        <v/>
      </c>
      <c r="AF579" s="129" t="str">
        <f t="shared" si="75"/>
        <v/>
      </c>
      <c r="AG579" s="132" t="str">
        <f t="shared" si="76"/>
        <v/>
      </c>
      <c r="AH579" s="133" t="str">
        <f t="shared" si="81"/>
        <v/>
      </c>
      <c r="AI579" s="133" t="str">
        <f t="shared" si="77"/>
        <v/>
      </c>
      <c r="AJ579" s="110"/>
      <c r="AK579" s="119" t="str">
        <f t="shared" si="78"/>
        <v/>
      </c>
      <c r="AL579" s="119" t="str">
        <f t="shared" si="79"/>
        <v/>
      </c>
      <c r="AM579" s="120" t="str">
        <f t="shared" si="80"/>
        <v/>
      </c>
    </row>
    <row r="580" spans="26:39" ht="3" hidden="1" customHeight="1" x14ac:dyDescent="0.3">
      <c r="Z580" s="109"/>
      <c r="AA580" s="109"/>
      <c r="AB580" s="130"/>
      <c r="AC580" s="131"/>
      <c r="AD580" s="129" t="str">
        <f t="shared" si="73"/>
        <v/>
      </c>
      <c r="AE580" s="132" t="str">
        <f t="shared" si="74"/>
        <v/>
      </c>
      <c r="AF580" s="129" t="str">
        <f t="shared" si="75"/>
        <v/>
      </c>
      <c r="AG580" s="132" t="str">
        <f t="shared" si="76"/>
        <v/>
      </c>
      <c r="AH580" s="133" t="str">
        <f t="shared" si="81"/>
        <v/>
      </c>
      <c r="AI580" s="133" t="str">
        <f t="shared" si="77"/>
        <v/>
      </c>
      <c r="AJ580" s="110"/>
      <c r="AK580" s="119" t="str">
        <f t="shared" si="78"/>
        <v/>
      </c>
      <c r="AL580" s="119" t="str">
        <f t="shared" si="79"/>
        <v/>
      </c>
      <c r="AM580" s="120" t="str">
        <f t="shared" si="80"/>
        <v/>
      </c>
    </row>
    <row r="581" spans="26:39" ht="3" hidden="1" customHeight="1" x14ac:dyDescent="0.3">
      <c r="Z581" s="109"/>
      <c r="AA581" s="109"/>
      <c r="AB581" s="130"/>
      <c r="AC581" s="131"/>
      <c r="AD581" s="129" t="str">
        <f t="shared" si="73"/>
        <v/>
      </c>
      <c r="AE581" s="132" t="str">
        <f t="shared" si="74"/>
        <v/>
      </c>
      <c r="AF581" s="129" t="str">
        <f t="shared" si="75"/>
        <v/>
      </c>
      <c r="AG581" s="132" t="str">
        <f t="shared" si="76"/>
        <v/>
      </c>
      <c r="AH581" s="133" t="str">
        <f t="shared" si="81"/>
        <v/>
      </c>
      <c r="AI581" s="133" t="str">
        <f t="shared" si="77"/>
        <v/>
      </c>
      <c r="AJ581" s="110"/>
      <c r="AK581" s="119" t="str">
        <f t="shared" si="78"/>
        <v/>
      </c>
      <c r="AL581" s="119" t="str">
        <f t="shared" si="79"/>
        <v/>
      </c>
      <c r="AM581" s="120" t="str">
        <f t="shared" si="80"/>
        <v/>
      </c>
    </row>
    <row r="582" spans="26:39" ht="3" hidden="1" customHeight="1" x14ac:dyDescent="0.3">
      <c r="Z582" s="109"/>
      <c r="AA582" s="109"/>
      <c r="AB582" s="130"/>
      <c r="AC582" s="131"/>
      <c r="AD582" s="129" t="str">
        <f t="shared" si="73"/>
        <v/>
      </c>
      <c r="AE582" s="132" t="str">
        <f t="shared" si="74"/>
        <v/>
      </c>
      <c r="AF582" s="129" t="str">
        <f t="shared" si="75"/>
        <v/>
      </c>
      <c r="AG582" s="132" t="str">
        <f t="shared" si="76"/>
        <v/>
      </c>
      <c r="AH582" s="133" t="str">
        <f t="shared" si="81"/>
        <v/>
      </c>
      <c r="AI582" s="133" t="str">
        <f t="shared" si="77"/>
        <v/>
      </c>
      <c r="AJ582" s="110"/>
      <c r="AK582" s="119" t="str">
        <f t="shared" si="78"/>
        <v/>
      </c>
      <c r="AL582" s="119" t="str">
        <f t="shared" si="79"/>
        <v/>
      </c>
      <c r="AM582" s="120" t="str">
        <f t="shared" si="80"/>
        <v/>
      </c>
    </row>
    <row r="583" spans="26:39" ht="3" hidden="1" customHeight="1" x14ac:dyDescent="0.3">
      <c r="Z583" s="109"/>
      <c r="AA583" s="109"/>
      <c r="AB583" s="130"/>
      <c r="AC583" s="131"/>
      <c r="AD583" s="129" t="str">
        <f t="shared" si="73"/>
        <v/>
      </c>
      <c r="AE583" s="132" t="str">
        <f t="shared" si="74"/>
        <v/>
      </c>
      <c r="AF583" s="129" t="str">
        <f t="shared" si="75"/>
        <v/>
      </c>
      <c r="AG583" s="132" t="str">
        <f t="shared" si="76"/>
        <v/>
      </c>
      <c r="AH583" s="133" t="str">
        <f t="shared" si="81"/>
        <v/>
      </c>
      <c r="AI583" s="133" t="str">
        <f t="shared" si="77"/>
        <v/>
      </c>
      <c r="AJ583" s="110"/>
      <c r="AK583" s="119" t="str">
        <f t="shared" si="78"/>
        <v/>
      </c>
      <c r="AL583" s="119" t="str">
        <f t="shared" si="79"/>
        <v/>
      </c>
      <c r="AM583" s="120" t="str">
        <f t="shared" si="80"/>
        <v/>
      </c>
    </row>
    <row r="584" spans="26:39" ht="3" hidden="1" customHeight="1" x14ac:dyDescent="0.3">
      <c r="Z584" s="109"/>
      <c r="AA584" s="109"/>
      <c r="AB584" s="130"/>
      <c r="AC584" s="131"/>
      <c r="AD584" s="129" t="str">
        <f t="shared" ref="AD584:AD615" si="82">IF(AC584="","",AD$551+(2*(AC584-AC$551)*AA$556))</f>
        <v/>
      </c>
      <c r="AE584" s="132" t="str">
        <f t="shared" si="74"/>
        <v/>
      </c>
      <c r="AF584" s="129" t="str">
        <f t="shared" si="75"/>
        <v/>
      </c>
      <c r="AG584" s="132" t="str">
        <f t="shared" si="76"/>
        <v/>
      </c>
      <c r="AH584" s="133" t="str">
        <f t="shared" si="81"/>
        <v/>
      </c>
      <c r="AI584" s="133" t="str">
        <f t="shared" si="77"/>
        <v/>
      </c>
      <c r="AJ584" s="110"/>
      <c r="AK584" s="119" t="str">
        <f t="shared" si="78"/>
        <v/>
      </c>
      <c r="AL584" s="119" t="str">
        <f t="shared" si="79"/>
        <v/>
      </c>
      <c r="AM584" s="120" t="str">
        <f t="shared" si="80"/>
        <v/>
      </c>
    </row>
    <row r="585" spans="26:39" ht="3" hidden="1" customHeight="1" x14ac:dyDescent="0.3">
      <c r="Z585" s="109"/>
      <c r="AA585" s="109"/>
      <c r="AB585" s="130"/>
      <c r="AC585" s="131"/>
      <c r="AD585" s="129" t="str">
        <f t="shared" si="82"/>
        <v/>
      </c>
      <c r="AE585" s="132" t="str">
        <f t="shared" si="74"/>
        <v/>
      </c>
      <c r="AF585" s="129" t="str">
        <f t="shared" si="75"/>
        <v/>
      </c>
      <c r="AG585" s="132" t="str">
        <f t="shared" si="76"/>
        <v/>
      </c>
      <c r="AH585" s="133" t="str">
        <f t="shared" si="81"/>
        <v/>
      </c>
      <c r="AI585" s="133" t="str">
        <f t="shared" si="77"/>
        <v/>
      </c>
      <c r="AJ585" s="110"/>
      <c r="AK585" s="119" t="str">
        <f t="shared" si="78"/>
        <v/>
      </c>
      <c r="AL585" s="119" t="str">
        <f t="shared" si="79"/>
        <v/>
      </c>
      <c r="AM585" s="120" t="str">
        <f t="shared" si="80"/>
        <v/>
      </c>
    </row>
    <row r="586" spans="26:39" ht="3" hidden="1" customHeight="1" x14ac:dyDescent="0.3">
      <c r="Z586" s="109"/>
      <c r="AA586" s="109"/>
      <c r="AB586" s="130"/>
      <c r="AC586" s="131"/>
      <c r="AD586" s="129" t="str">
        <f t="shared" si="82"/>
        <v/>
      </c>
      <c r="AE586" s="132" t="str">
        <f t="shared" si="74"/>
        <v/>
      </c>
      <c r="AF586" s="129" t="str">
        <f t="shared" si="75"/>
        <v/>
      </c>
      <c r="AG586" s="132" t="str">
        <f t="shared" si="76"/>
        <v/>
      </c>
      <c r="AH586" s="133" t="str">
        <f t="shared" si="81"/>
        <v/>
      </c>
      <c r="AI586" s="133" t="str">
        <f t="shared" si="77"/>
        <v/>
      </c>
      <c r="AJ586" s="110"/>
      <c r="AK586" s="119" t="str">
        <f t="shared" si="78"/>
        <v/>
      </c>
      <c r="AL586" s="119" t="str">
        <f t="shared" si="79"/>
        <v/>
      </c>
      <c r="AM586" s="120" t="str">
        <f t="shared" si="80"/>
        <v/>
      </c>
    </row>
    <row r="587" spans="26:39" ht="3" hidden="1" customHeight="1" x14ac:dyDescent="0.3">
      <c r="Z587" s="109"/>
      <c r="AA587" s="109"/>
      <c r="AB587" s="130"/>
      <c r="AC587" s="131"/>
      <c r="AD587" s="129" t="str">
        <f t="shared" si="82"/>
        <v/>
      </c>
      <c r="AE587" s="132" t="str">
        <f t="shared" si="74"/>
        <v/>
      </c>
      <c r="AF587" s="129" t="str">
        <f t="shared" si="75"/>
        <v/>
      </c>
      <c r="AG587" s="132" t="str">
        <f t="shared" si="76"/>
        <v/>
      </c>
      <c r="AH587" s="133" t="str">
        <f t="shared" si="81"/>
        <v/>
      </c>
      <c r="AI587" s="133" t="str">
        <f t="shared" si="77"/>
        <v/>
      </c>
      <c r="AJ587" s="110"/>
      <c r="AK587" s="119" t="str">
        <f t="shared" si="78"/>
        <v/>
      </c>
      <c r="AL587" s="119" t="str">
        <f t="shared" si="79"/>
        <v/>
      </c>
      <c r="AM587" s="120" t="str">
        <f t="shared" si="80"/>
        <v/>
      </c>
    </row>
    <row r="588" spans="26:39" ht="3" hidden="1" customHeight="1" x14ac:dyDescent="0.3">
      <c r="Z588" s="109"/>
      <c r="AA588" s="109"/>
      <c r="AB588" s="130"/>
      <c r="AC588" s="131"/>
      <c r="AD588" s="129" t="str">
        <f t="shared" si="82"/>
        <v/>
      </c>
      <c r="AE588" s="132" t="str">
        <f t="shared" si="74"/>
        <v/>
      </c>
      <c r="AF588" s="129" t="str">
        <f t="shared" si="75"/>
        <v/>
      </c>
      <c r="AG588" s="132" t="str">
        <f t="shared" si="76"/>
        <v/>
      </c>
      <c r="AH588" s="133" t="str">
        <f t="shared" si="81"/>
        <v/>
      </c>
      <c r="AI588" s="133" t="str">
        <f t="shared" si="77"/>
        <v/>
      </c>
      <c r="AJ588" s="110"/>
      <c r="AK588" s="119" t="str">
        <f t="shared" si="78"/>
        <v/>
      </c>
      <c r="AL588" s="119" t="str">
        <f t="shared" si="79"/>
        <v/>
      </c>
      <c r="AM588" s="120" t="str">
        <f t="shared" si="80"/>
        <v/>
      </c>
    </row>
    <row r="589" spans="26:39" ht="3" hidden="1" customHeight="1" x14ac:dyDescent="0.3">
      <c r="Z589" s="109"/>
      <c r="AA589" s="109"/>
      <c r="AB589" s="130"/>
      <c r="AC589" s="131"/>
      <c r="AD589" s="129" t="str">
        <f t="shared" si="82"/>
        <v/>
      </c>
      <c r="AE589" s="132" t="str">
        <f t="shared" si="74"/>
        <v/>
      </c>
      <c r="AF589" s="129" t="str">
        <f t="shared" si="75"/>
        <v/>
      </c>
      <c r="AG589" s="132" t="str">
        <f t="shared" si="76"/>
        <v/>
      </c>
      <c r="AH589" s="133" t="str">
        <f t="shared" si="81"/>
        <v/>
      </c>
      <c r="AI589" s="133" t="str">
        <f t="shared" si="77"/>
        <v/>
      </c>
      <c r="AJ589" s="110"/>
      <c r="AK589" s="119" t="str">
        <f t="shared" si="78"/>
        <v/>
      </c>
      <c r="AL589" s="119" t="str">
        <f t="shared" si="79"/>
        <v/>
      </c>
      <c r="AM589" s="120" t="str">
        <f t="shared" si="80"/>
        <v/>
      </c>
    </row>
    <row r="590" spans="26:39" ht="3" hidden="1" customHeight="1" x14ac:dyDescent="0.3">
      <c r="Z590" s="109"/>
      <c r="AA590" s="109"/>
      <c r="AB590" s="130"/>
      <c r="AC590" s="131"/>
      <c r="AD590" s="129" t="str">
        <f t="shared" si="82"/>
        <v/>
      </c>
      <c r="AE590" s="132" t="str">
        <f t="shared" si="74"/>
        <v/>
      </c>
      <c r="AF590" s="129" t="str">
        <f t="shared" si="75"/>
        <v/>
      </c>
      <c r="AG590" s="132" t="str">
        <f t="shared" si="76"/>
        <v/>
      </c>
      <c r="AH590" s="133" t="str">
        <f t="shared" si="81"/>
        <v/>
      </c>
      <c r="AI590" s="133" t="str">
        <f t="shared" si="77"/>
        <v/>
      </c>
      <c r="AJ590" s="110"/>
      <c r="AK590" s="119" t="str">
        <f t="shared" si="78"/>
        <v/>
      </c>
      <c r="AL590" s="119" t="str">
        <f t="shared" si="79"/>
        <v/>
      </c>
      <c r="AM590" s="120" t="str">
        <f t="shared" si="80"/>
        <v/>
      </c>
    </row>
    <row r="591" spans="26:39" ht="3" hidden="1" customHeight="1" x14ac:dyDescent="0.3">
      <c r="Z591" s="109"/>
      <c r="AA591" s="109"/>
      <c r="AB591" s="130"/>
      <c r="AC591" s="131"/>
      <c r="AD591" s="129" t="str">
        <f t="shared" si="82"/>
        <v/>
      </c>
      <c r="AE591" s="132" t="str">
        <f t="shared" si="74"/>
        <v/>
      </c>
      <c r="AF591" s="129" t="str">
        <f t="shared" si="75"/>
        <v/>
      </c>
      <c r="AG591" s="132" t="str">
        <f t="shared" si="76"/>
        <v/>
      </c>
      <c r="AH591" s="133" t="str">
        <f t="shared" si="81"/>
        <v/>
      </c>
      <c r="AI591" s="133" t="str">
        <f t="shared" si="77"/>
        <v/>
      </c>
      <c r="AJ591" s="110"/>
      <c r="AK591" s="119" t="str">
        <f t="shared" si="78"/>
        <v/>
      </c>
      <c r="AL591" s="119" t="str">
        <f t="shared" si="79"/>
        <v/>
      </c>
      <c r="AM591" s="120" t="str">
        <f t="shared" si="80"/>
        <v/>
      </c>
    </row>
    <row r="592" spans="26:39" ht="3" hidden="1" customHeight="1" x14ac:dyDescent="0.3">
      <c r="Z592" s="109"/>
      <c r="AA592" s="109"/>
      <c r="AB592" s="130"/>
      <c r="AC592" s="131"/>
      <c r="AD592" s="129" t="str">
        <f t="shared" si="82"/>
        <v/>
      </c>
      <c r="AE592" s="132" t="str">
        <f t="shared" si="74"/>
        <v/>
      </c>
      <c r="AF592" s="129" t="str">
        <f t="shared" si="75"/>
        <v/>
      </c>
      <c r="AG592" s="132" t="str">
        <f t="shared" si="76"/>
        <v/>
      </c>
      <c r="AH592" s="133" t="str">
        <f t="shared" si="81"/>
        <v/>
      </c>
      <c r="AI592" s="133" t="str">
        <f t="shared" si="77"/>
        <v/>
      </c>
      <c r="AJ592" s="110"/>
      <c r="AK592" s="119" t="str">
        <f t="shared" si="78"/>
        <v/>
      </c>
      <c r="AL592" s="119" t="str">
        <f t="shared" si="79"/>
        <v/>
      </c>
      <c r="AM592" s="120" t="str">
        <f t="shared" si="80"/>
        <v/>
      </c>
    </row>
    <row r="593" spans="26:39" ht="3" hidden="1" customHeight="1" x14ac:dyDescent="0.3">
      <c r="Z593" s="109"/>
      <c r="AA593" s="109"/>
      <c r="AB593" s="130"/>
      <c r="AC593" s="131"/>
      <c r="AD593" s="129" t="str">
        <f t="shared" si="82"/>
        <v/>
      </c>
      <c r="AE593" s="132" t="str">
        <f t="shared" si="74"/>
        <v/>
      </c>
      <c r="AF593" s="129" t="str">
        <f t="shared" si="75"/>
        <v/>
      </c>
      <c r="AG593" s="132" t="str">
        <f t="shared" si="76"/>
        <v/>
      </c>
      <c r="AH593" s="133" t="str">
        <f t="shared" si="81"/>
        <v/>
      </c>
      <c r="AI593" s="133" t="str">
        <f t="shared" si="77"/>
        <v/>
      </c>
      <c r="AJ593" s="110"/>
      <c r="AK593" s="119" t="str">
        <f t="shared" si="78"/>
        <v/>
      </c>
      <c r="AL593" s="119" t="str">
        <f t="shared" si="79"/>
        <v/>
      </c>
      <c r="AM593" s="120" t="str">
        <f t="shared" si="80"/>
        <v/>
      </c>
    </row>
    <row r="594" spans="26:39" ht="3" hidden="1" customHeight="1" x14ac:dyDescent="0.3">
      <c r="Z594" s="109"/>
      <c r="AA594" s="109"/>
      <c r="AB594" s="130"/>
      <c r="AC594" s="131"/>
      <c r="AD594" s="129" t="str">
        <f t="shared" si="82"/>
        <v/>
      </c>
      <c r="AE594" s="132" t="str">
        <f t="shared" si="74"/>
        <v/>
      </c>
      <c r="AF594" s="129" t="str">
        <f t="shared" si="75"/>
        <v/>
      </c>
      <c r="AG594" s="132" t="str">
        <f t="shared" si="76"/>
        <v/>
      </c>
      <c r="AH594" s="133" t="str">
        <f t="shared" si="81"/>
        <v/>
      </c>
      <c r="AI594" s="133" t="str">
        <f t="shared" si="77"/>
        <v/>
      </c>
      <c r="AJ594" s="110"/>
      <c r="AK594" s="119" t="str">
        <f t="shared" si="78"/>
        <v/>
      </c>
      <c r="AL594" s="119" t="str">
        <f t="shared" si="79"/>
        <v/>
      </c>
      <c r="AM594" s="120" t="str">
        <f t="shared" si="80"/>
        <v/>
      </c>
    </row>
    <row r="595" spans="26:39" ht="3" hidden="1" customHeight="1" x14ac:dyDescent="0.3">
      <c r="Z595" s="109"/>
      <c r="AA595" s="109"/>
      <c r="AB595" s="130"/>
      <c r="AC595" s="131"/>
      <c r="AD595" s="129" t="str">
        <f t="shared" si="82"/>
        <v/>
      </c>
      <c r="AE595" s="132" t="str">
        <f t="shared" si="74"/>
        <v/>
      </c>
      <c r="AF595" s="129" t="str">
        <f t="shared" si="75"/>
        <v/>
      </c>
      <c r="AG595" s="132" t="str">
        <f t="shared" si="76"/>
        <v/>
      </c>
      <c r="AH595" s="133" t="str">
        <f t="shared" si="81"/>
        <v/>
      </c>
      <c r="AI595" s="133" t="str">
        <f t="shared" si="77"/>
        <v/>
      </c>
      <c r="AJ595" s="110"/>
      <c r="AK595" s="119" t="str">
        <f t="shared" si="78"/>
        <v/>
      </c>
      <c r="AL595" s="119" t="str">
        <f t="shared" si="79"/>
        <v/>
      </c>
      <c r="AM595" s="120" t="str">
        <f t="shared" si="80"/>
        <v/>
      </c>
    </row>
    <row r="596" spans="26:39" ht="3" hidden="1" customHeight="1" x14ac:dyDescent="0.3">
      <c r="Z596" s="109"/>
      <c r="AA596" s="109"/>
      <c r="AB596" s="130"/>
      <c r="AC596" s="131"/>
      <c r="AD596" s="129" t="str">
        <f t="shared" si="82"/>
        <v/>
      </c>
      <c r="AE596" s="132" t="str">
        <f t="shared" si="74"/>
        <v/>
      </c>
      <c r="AF596" s="129" t="str">
        <f t="shared" si="75"/>
        <v/>
      </c>
      <c r="AG596" s="132" t="str">
        <f t="shared" si="76"/>
        <v/>
      </c>
      <c r="AH596" s="133" t="str">
        <f t="shared" si="81"/>
        <v/>
      </c>
      <c r="AI596" s="133" t="str">
        <f t="shared" si="77"/>
        <v/>
      </c>
      <c r="AJ596" s="110"/>
      <c r="AK596" s="119" t="str">
        <f t="shared" si="78"/>
        <v/>
      </c>
      <c r="AL596" s="119" t="str">
        <f t="shared" si="79"/>
        <v/>
      </c>
      <c r="AM596" s="120" t="str">
        <f t="shared" si="80"/>
        <v/>
      </c>
    </row>
    <row r="597" spans="26:39" ht="3" hidden="1" customHeight="1" x14ac:dyDescent="0.3">
      <c r="Z597" s="109"/>
      <c r="AA597" s="109"/>
      <c r="AB597" s="130"/>
      <c r="AC597" s="131"/>
      <c r="AD597" s="129" t="str">
        <f t="shared" si="82"/>
        <v/>
      </c>
      <c r="AE597" s="132" t="str">
        <f t="shared" si="74"/>
        <v/>
      </c>
      <c r="AF597" s="129" t="str">
        <f t="shared" si="75"/>
        <v/>
      </c>
      <c r="AG597" s="132" t="str">
        <f t="shared" si="76"/>
        <v/>
      </c>
      <c r="AH597" s="133" t="str">
        <f t="shared" si="81"/>
        <v/>
      </c>
      <c r="AI597" s="133" t="str">
        <f t="shared" si="77"/>
        <v/>
      </c>
      <c r="AJ597" s="110"/>
      <c r="AK597" s="119" t="str">
        <f t="shared" si="78"/>
        <v/>
      </c>
      <c r="AL597" s="119" t="str">
        <f t="shared" si="79"/>
        <v/>
      </c>
      <c r="AM597" s="120" t="str">
        <f t="shared" si="80"/>
        <v/>
      </c>
    </row>
    <row r="598" spans="26:39" ht="3" hidden="1" customHeight="1" x14ac:dyDescent="0.3">
      <c r="Z598" s="109"/>
      <c r="AA598" s="109"/>
      <c r="AB598" s="130"/>
      <c r="AC598" s="131"/>
      <c r="AD598" s="129" t="str">
        <f t="shared" si="82"/>
        <v/>
      </c>
      <c r="AE598" s="132" t="str">
        <f t="shared" si="74"/>
        <v/>
      </c>
      <c r="AF598" s="129" t="str">
        <f t="shared" si="75"/>
        <v/>
      </c>
      <c r="AG598" s="132" t="str">
        <f t="shared" si="76"/>
        <v/>
      </c>
      <c r="AH598" s="133" t="str">
        <f t="shared" si="81"/>
        <v/>
      </c>
      <c r="AI598" s="133" t="str">
        <f t="shared" si="77"/>
        <v/>
      </c>
      <c r="AJ598" s="110"/>
      <c r="AK598" s="119" t="str">
        <f t="shared" si="78"/>
        <v/>
      </c>
      <c r="AL598" s="119" t="str">
        <f t="shared" si="79"/>
        <v/>
      </c>
      <c r="AM598" s="120" t="str">
        <f t="shared" si="80"/>
        <v/>
      </c>
    </row>
    <row r="599" spans="26:39" ht="3" hidden="1" customHeight="1" x14ac:dyDescent="0.3">
      <c r="Z599" s="109"/>
      <c r="AA599" s="109"/>
      <c r="AB599" s="130"/>
      <c r="AC599" s="131"/>
      <c r="AD599" s="129" t="str">
        <f t="shared" si="82"/>
        <v/>
      </c>
      <c r="AE599" s="132" t="str">
        <f t="shared" si="74"/>
        <v/>
      </c>
      <c r="AF599" s="129" t="str">
        <f t="shared" si="75"/>
        <v/>
      </c>
      <c r="AG599" s="132" t="str">
        <f t="shared" si="76"/>
        <v/>
      </c>
      <c r="AH599" s="133" t="str">
        <f t="shared" si="81"/>
        <v/>
      </c>
      <c r="AI599" s="133" t="str">
        <f t="shared" si="77"/>
        <v/>
      </c>
      <c r="AJ599" s="110"/>
      <c r="AK599" s="119" t="str">
        <f t="shared" si="78"/>
        <v/>
      </c>
      <c r="AL599" s="119" t="str">
        <f t="shared" si="79"/>
        <v/>
      </c>
      <c r="AM599" s="120" t="str">
        <f t="shared" si="80"/>
        <v/>
      </c>
    </row>
    <row r="600" spans="26:39" ht="3" hidden="1" customHeight="1" x14ac:dyDescent="0.3">
      <c r="Z600" s="109"/>
      <c r="AA600" s="109"/>
      <c r="AB600" s="130"/>
      <c r="AC600" s="131"/>
      <c r="AD600" s="129" t="str">
        <f t="shared" si="82"/>
        <v/>
      </c>
      <c r="AE600" s="132" t="str">
        <f t="shared" si="74"/>
        <v/>
      </c>
      <c r="AF600" s="129" t="str">
        <f t="shared" si="75"/>
        <v/>
      </c>
      <c r="AG600" s="132" t="str">
        <f t="shared" si="76"/>
        <v/>
      </c>
      <c r="AH600" s="133" t="str">
        <f t="shared" si="81"/>
        <v/>
      </c>
      <c r="AI600" s="133" t="str">
        <f t="shared" si="77"/>
        <v/>
      </c>
      <c r="AJ600" s="110"/>
      <c r="AK600" s="119" t="str">
        <f t="shared" si="78"/>
        <v/>
      </c>
      <c r="AL600" s="119" t="str">
        <f t="shared" si="79"/>
        <v/>
      </c>
      <c r="AM600" s="120" t="str">
        <f t="shared" si="80"/>
        <v/>
      </c>
    </row>
    <row r="601" spans="26:39" ht="3" hidden="1" customHeight="1" x14ac:dyDescent="0.3">
      <c r="Z601" s="109"/>
      <c r="AA601" s="109"/>
      <c r="AB601" s="130"/>
      <c r="AC601" s="131"/>
      <c r="AD601" s="129" t="str">
        <f t="shared" si="82"/>
        <v/>
      </c>
      <c r="AE601" s="132" t="str">
        <f t="shared" si="74"/>
        <v/>
      </c>
      <c r="AF601" s="129" t="str">
        <f t="shared" si="75"/>
        <v/>
      </c>
      <c r="AG601" s="132" t="str">
        <f t="shared" si="76"/>
        <v/>
      </c>
      <c r="AH601" s="133" t="str">
        <f t="shared" si="81"/>
        <v/>
      </c>
      <c r="AI601" s="133" t="str">
        <f t="shared" si="77"/>
        <v/>
      </c>
      <c r="AJ601" s="110"/>
      <c r="AK601" s="119" t="str">
        <f t="shared" si="78"/>
        <v/>
      </c>
      <c r="AL601" s="119" t="str">
        <f t="shared" si="79"/>
        <v/>
      </c>
      <c r="AM601" s="120" t="str">
        <f t="shared" si="80"/>
        <v/>
      </c>
    </row>
    <row r="602" spans="26:39" ht="3" hidden="1" customHeight="1" x14ac:dyDescent="0.3">
      <c r="Z602" s="109"/>
      <c r="AA602" s="109"/>
      <c r="AB602" s="130"/>
      <c r="AC602" s="131"/>
      <c r="AD602" s="129" t="str">
        <f t="shared" si="82"/>
        <v/>
      </c>
      <c r="AE602" s="132" t="str">
        <f t="shared" si="74"/>
        <v/>
      </c>
      <c r="AF602" s="129" t="str">
        <f t="shared" si="75"/>
        <v/>
      </c>
      <c r="AG602" s="132" t="str">
        <f t="shared" si="76"/>
        <v/>
      </c>
      <c r="AH602" s="133" t="str">
        <f t="shared" si="81"/>
        <v/>
      </c>
      <c r="AI602" s="133" t="str">
        <f t="shared" si="77"/>
        <v/>
      </c>
      <c r="AJ602" s="110"/>
      <c r="AK602" s="119" t="str">
        <f t="shared" si="78"/>
        <v/>
      </c>
      <c r="AL602" s="119" t="str">
        <f t="shared" si="79"/>
        <v/>
      </c>
      <c r="AM602" s="120" t="str">
        <f t="shared" si="80"/>
        <v/>
      </c>
    </row>
    <row r="603" spans="26:39" ht="3" hidden="1" customHeight="1" x14ac:dyDescent="0.3">
      <c r="Z603" s="109"/>
      <c r="AA603" s="109"/>
      <c r="AB603" s="130"/>
      <c r="AC603" s="131"/>
      <c r="AD603" s="129" t="str">
        <f t="shared" si="82"/>
        <v/>
      </c>
      <c r="AE603" s="132" t="str">
        <f t="shared" si="74"/>
        <v/>
      </c>
      <c r="AF603" s="129" t="str">
        <f t="shared" si="75"/>
        <v/>
      </c>
      <c r="AG603" s="132" t="str">
        <f t="shared" si="76"/>
        <v/>
      </c>
      <c r="AH603" s="133" t="str">
        <f t="shared" si="81"/>
        <v/>
      </c>
      <c r="AI603" s="133" t="str">
        <f t="shared" si="77"/>
        <v/>
      </c>
      <c r="AJ603" s="110"/>
      <c r="AK603" s="119" t="str">
        <f t="shared" si="78"/>
        <v/>
      </c>
      <c r="AL603" s="119" t="str">
        <f t="shared" si="79"/>
        <v/>
      </c>
      <c r="AM603" s="120" t="str">
        <f t="shared" si="80"/>
        <v/>
      </c>
    </row>
    <row r="604" spans="26:39" ht="3" hidden="1" customHeight="1" x14ac:dyDescent="0.3">
      <c r="Z604" s="109"/>
      <c r="AA604" s="109"/>
      <c r="AB604" s="130"/>
      <c r="AC604" s="131"/>
      <c r="AD604" s="129" t="str">
        <f t="shared" si="82"/>
        <v/>
      </c>
      <c r="AE604" s="132" t="str">
        <f t="shared" si="74"/>
        <v/>
      </c>
      <c r="AF604" s="129" t="str">
        <f t="shared" si="75"/>
        <v/>
      </c>
      <c r="AG604" s="132" t="str">
        <f t="shared" si="76"/>
        <v/>
      </c>
      <c r="AH604" s="133" t="str">
        <f t="shared" si="81"/>
        <v/>
      </c>
      <c r="AI604" s="133" t="str">
        <f t="shared" si="77"/>
        <v/>
      </c>
      <c r="AJ604" s="110"/>
      <c r="AK604" s="119" t="str">
        <f t="shared" si="78"/>
        <v/>
      </c>
      <c r="AL604" s="119" t="str">
        <f t="shared" si="79"/>
        <v/>
      </c>
      <c r="AM604" s="120" t="str">
        <f t="shared" si="80"/>
        <v/>
      </c>
    </row>
    <row r="605" spans="26:39" ht="3" hidden="1" customHeight="1" x14ac:dyDescent="0.3">
      <c r="Z605" s="109"/>
      <c r="AA605" s="109"/>
      <c r="AB605" s="130"/>
      <c r="AC605" s="131"/>
      <c r="AD605" s="129" t="str">
        <f t="shared" si="82"/>
        <v/>
      </c>
      <c r="AE605" s="132" t="str">
        <f t="shared" si="74"/>
        <v/>
      </c>
      <c r="AF605" s="129" t="str">
        <f t="shared" si="75"/>
        <v/>
      </c>
      <c r="AG605" s="132" t="str">
        <f t="shared" si="76"/>
        <v/>
      </c>
      <c r="AH605" s="133" t="str">
        <f t="shared" si="81"/>
        <v/>
      </c>
      <c r="AI605" s="133" t="str">
        <f t="shared" si="77"/>
        <v/>
      </c>
      <c r="AJ605" s="110"/>
      <c r="AK605" s="119" t="str">
        <f t="shared" si="78"/>
        <v/>
      </c>
      <c r="AL605" s="119" t="str">
        <f t="shared" si="79"/>
        <v/>
      </c>
      <c r="AM605" s="120" t="str">
        <f t="shared" si="80"/>
        <v/>
      </c>
    </row>
    <row r="606" spans="26:39" ht="3" hidden="1" customHeight="1" x14ac:dyDescent="0.3">
      <c r="Z606" s="109"/>
      <c r="AA606" s="109"/>
      <c r="AB606" s="130"/>
      <c r="AC606" s="131"/>
      <c r="AD606" s="129" t="str">
        <f t="shared" si="82"/>
        <v/>
      </c>
      <c r="AE606" s="132" t="str">
        <f t="shared" si="74"/>
        <v/>
      </c>
      <c r="AF606" s="129" t="str">
        <f t="shared" si="75"/>
        <v/>
      </c>
      <c r="AG606" s="132" t="str">
        <f t="shared" si="76"/>
        <v/>
      </c>
      <c r="AH606" s="133" t="str">
        <f t="shared" si="81"/>
        <v/>
      </c>
      <c r="AI606" s="133" t="str">
        <f t="shared" si="77"/>
        <v/>
      </c>
      <c r="AJ606" s="110"/>
      <c r="AK606" s="119" t="str">
        <f t="shared" si="78"/>
        <v/>
      </c>
      <c r="AL606" s="119" t="str">
        <f t="shared" si="79"/>
        <v/>
      </c>
      <c r="AM606" s="120" t="str">
        <f t="shared" si="80"/>
        <v/>
      </c>
    </row>
    <row r="607" spans="26:39" ht="3" hidden="1" customHeight="1" x14ac:dyDescent="0.3">
      <c r="Z607" s="109"/>
      <c r="AA607" s="109"/>
      <c r="AB607" s="130"/>
      <c r="AC607" s="131"/>
      <c r="AD607" s="129" t="str">
        <f t="shared" si="82"/>
        <v/>
      </c>
      <c r="AE607" s="132" t="str">
        <f t="shared" si="74"/>
        <v/>
      </c>
      <c r="AF607" s="129" t="str">
        <f t="shared" si="75"/>
        <v/>
      </c>
      <c r="AG607" s="132" t="str">
        <f t="shared" si="76"/>
        <v/>
      </c>
      <c r="AH607" s="133" t="str">
        <f t="shared" si="81"/>
        <v/>
      </c>
      <c r="AI607" s="133" t="str">
        <f t="shared" si="77"/>
        <v/>
      </c>
      <c r="AJ607" s="110"/>
      <c r="AK607" s="119" t="str">
        <f t="shared" si="78"/>
        <v/>
      </c>
      <c r="AL607" s="119" t="str">
        <f t="shared" si="79"/>
        <v/>
      </c>
      <c r="AM607" s="120" t="str">
        <f t="shared" si="80"/>
        <v/>
      </c>
    </row>
    <row r="608" spans="26:39" ht="3" hidden="1" customHeight="1" x14ac:dyDescent="0.3">
      <c r="Z608" s="109"/>
      <c r="AA608" s="109"/>
      <c r="AB608" s="130"/>
      <c r="AC608" s="131"/>
      <c r="AD608" s="129" t="str">
        <f t="shared" si="82"/>
        <v/>
      </c>
      <c r="AE608" s="132" t="str">
        <f t="shared" si="74"/>
        <v/>
      </c>
      <c r="AF608" s="129" t="str">
        <f t="shared" si="75"/>
        <v/>
      </c>
      <c r="AG608" s="132" t="str">
        <f t="shared" si="76"/>
        <v/>
      </c>
      <c r="AH608" s="133" t="str">
        <f t="shared" si="81"/>
        <v/>
      </c>
      <c r="AI608" s="133" t="str">
        <f t="shared" si="77"/>
        <v/>
      </c>
      <c r="AJ608" s="110"/>
      <c r="AK608" s="119" t="str">
        <f t="shared" si="78"/>
        <v/>
      </c>
      <c r="AL608" s="119" t="str">
        <f t="shared" si="79"/>
        <v/>
      </c>
      <c r="AM608" s="120" t="str">
        <f t="shared" si="80"/>
        <v/>
      </c>
    </row>
    <row r="609" spans="26:39" ht="3" hidden="1" customHeight="1" x14ac:dyDescent="0.3">
      <c r="Z609" s="109"/>
      <c r="AA609" s="109"/>
      <c r="AB609" s="130"/>
      <c r="AC609" s="131"/>
      <c r="AD609" s="129" t="str">
        <f t="shared" si="82"/>
        <v/>
      </c>
      <c r="AE609" s="132" t="str">
        <f t="shared" si="74"/>
        <v/>
      </c>
      <c r="AF609" s="129" t="str">
        <f t="shared" si="75"/>
        <v/>
      </c>
      <c r="AG609" s="132" t="str">
        <f t="shared" si="76"/>
        <v/>
      </c>
      <c r="AH609" s="133" t="str">
        <f t="shared" si="81"/>
        <v/>
      </c>
      <c r="AI609" s="133" t="str">
        <f t="shared" si="77"/>
        <v/>
      </c>
      <c r="AJ609" s="110"/>
      <c r="AK609" s="119" t="str">
        <f t="shared" si="78"/>
        <v/>
      </c>
      <c r="AL609" s="119" t="str">
        <f t="shared" si="79"/>
        <v/>
      </c>
      <c r="AM609" s="120" t="str">
        <f t="shared" si="80"/>
        <v/>
      </c>
    </row>
    <row r="610" spans="26:39" ht="3" hidden="1" customHeight="1" x14ac:dyDescent="0.3">
      <c r="Z610" s="109"/>
      <c r="AA610" s="109"/>
      <c r="AB610" s="130"/>
      <c r="AC610" s="131"/>
      <c r="AD610" s="129" t="str">
        <f t="shared" si="82"/>
        <v/>
      </c>
      <c r="AE610" s="132" t="str">
        <f t="shared" si="74"/>
        <v/>
      </c>
      <c r="AF610" s="129" t="str">
        <f t="shared" si="75"/>
        <v/>
      </c>
      <c r="AG610" s="132" t="str">
        <f t="shared" si="76"/>
        <v/>
      </c>
      <c r="AH610" s="133" t="str">
        <f t="shared" si="81"/>
        <v/>
      </c>
      <c r="AI610" s="133" t="str">
        <f t="shared" si="77"/>
        <v/>
      </c>
      <c r="AJ610" s="110"/>
      <c r="AK610" s="119" t="str">
        <f t="shared" si="78"/>
        <v/>
      </c>
      <c r="AL610" s="119" t="str">
        <f t="shared" si="79"/>
        <v/>
      </c>
      <c r="AM610" s="120" t="str">
        <f t="shared" si="80"/>
        <v/>
      </c>
    </row>
    <row r="611" spans="26:39" ht="3" hidden="1" customHeight="1" x14ac:dyDescent="0.3">
      <c r="Z611" s="109"/>
      <c r="AA611" s="109"/>
      <c r="AB611" s="130"/>
      <c r="AC611" s="131"/>
      <c r="AD611" s="129" t="str">
        <f t="shared" si="82"/>
        <v/>
      </c>
      <c r="AE611" s="132" t="str">
        <f t="shared" si="74"/>
        <v/>
      </c>
      <c r="AF611" s="129" t="str">
        <f t="shared" si="75"/>
        <v/>
      </c>
      <c r="AG611" s="132" t="str">
        <f t="shared" si="76"/>
        <v/>
      </c>
      <c r="AH611" s="133" t="str">
        <f t="shared" si="81"/>
        <v/>
      </c>
      <c r="AI611" s="133" t="str">
        <f t="shared" si="77"/>
        <v/>
      </c>
      <c r="AJ611" s="110"/>
      <c r="AK611" s="119" t="str">
        <f t="shared" si="78"/>
        <v/>
      </c>
      <c r="AL611" s="119" t="str">
        <f t="shared" si="79"/>
        <v/>
      </c>
      <c r="AM611" s="120" t="str">
        <f t="shared" si="80"/>
        <v/>
      </c>
    </row>
    <row r="612" spans="26:39" ht="3" hidden="1" customHeight="1" x14ac:dyDescent="0.3">
      <c r="Z612" s="109"/>
      <c r="AA612" s="109"/>
      <c r="AB612" s="130"/>
      <c r="AC612" s="131"/>
      <c r="AD612" s="129" t="str">
        <f t="shared" si="82"/>
        <v/>
      </c>
      <c r="AE612" s="132" t="str">
        <f t="shared" si="74"/>
        <v/>
      </c>
      <c r="AF612" s="129" t="str">
        <f t="shared" si="75"/>
        <v/>
      </c>
      <c r="AG612" s="132" t="str">
        <f t="shared" si="76"/>
        <v/>
      </c>
      <c r="AH612" s="133" t="str">
        <f t="shared" si="81"/>
        <v/>
      </c>
      <c r="AI612" s="133" t="str">
        <f t="shared" si="77"/>
        <v/>
      </c>
      <c r="AJ612" s="110"/>
      <c r="AK612" s="119" t="str">
        <f t="shared" si="78"/>
        <v/>
      </c>
      <c r="AL612" s="119" t="str">
        <f t="shared" si="79"/>
        <v/>
      </c>
      <c r="AM612" s="120" t="str">
        <f t="shared" si="80"/>
        <v/>
      </c>
    </row>
    <row r="613" spans="26:39" ht="3" hidden="1" customHeight="1" x14ac:dyDescent="0.3">
      <c r="Z613" s="109"/>
      <c r="AA613" s="109"/>
      <c r="AB613" s="130"/>
      <c r="AC613" s="131"/>
      <c r="AD613" s="129" t="str">
        <f t="shared" si="82"/>
        <v/>
      </c>
      <c r="AE613" s="132" t="str">
        <f t="shared" si="74"/>
        <v/>
      </c>
      <c r="AF613" s="129" t="str">
        <f t="shared" si="75"/>
        <v/>
      </c>
      <c r="AG613" s="132" t="str">
        <f t="shared" si="76"/>
        <v/>
      </c>
      <c r="AH613" s="133" t="str">
        <f t="shared" si="81"/>
        <v/>
      </c>
      <c r="AI613" s="133" t="str">
        <f t="shared" si="77"/>
        <v/>
      </c>
      <c r="AJ613" s="110"/>
      <c r="AK613" s="119" t="str">
        <f t="shared" si="78"/>
        <v/>
      </c>
      <c r="AL613" s="119" t="str">
        <f t="shared" si="79"/>
        <v/>
      </c>
      <c r="AM613" s="120" t="str">
        <f t="shared" si="80"/>
        <v/>
      </c>
    </row>
    <row r="614" spans="26:39" ht="3" hidden="1" customHeight="1" x14ac:dyDescent="0.3">
      <c r="Z614" s="109"/>
      <c r="AA614" s="109"/>
      <c r="AB614" s="130"/>
      <c r="AC614" s="131"/>
      <c r="AD614" s="129" t="str">
        <f t="shared" si="82"/>
        <v/>
      </c>
      <c r="AE614" s="132" t="str">
        <f t="shared" si="74"/>
        <v/>
      </c>
      <c r="AF614" s="129" t="str">
        <f t="shared" si="75"/>
        <v/>
      </c>
      <c r="AG614" s="132" t="str">
        <f t="shared" si="76"/>
        <v/>
      </c>
      <c r="AH614" s="133" t="str">
        <f t="shared" si="81"/>
        <v/>
      </c>
      <c r="AI614" s="133" t="str">
        <f t="shared" si="77"/>
        <v/>
      </c>
      <c r="AJ614" s="110"/>
      <c r="AK614" s="119" t="str">
        <f t="shared" si="78"/>
        <v/>
      </c>
      <c r="AL614" s="119" t="str">
        <f t="shared" si="79"/>
        <v/>
      </c>
      <c r="AM614" s="120" t="str">
        <f t="shared" si="80"/>
        <v/>
      </c>
    </row>
    <row r="615" spans="26:39" ht="3" hidden="1" customHeight="1" x14ac:dyDescent="0.3">
      <c r="Z615" s="109"/>
      <c r="AA615" s="109"/>
      <c r="AB615" s="130"/>
      <c r="AC615" s="131"/>
      <c r="AD615" s="129" t="str">
        <f t="shared" si="82"/>
        <v/>
      </c>
      <c r="AE615" s="132" t="str">
        <f t="shared" si="74"/>
        <v/>
      </c>
      <c r="AF615" s="129" t="str">
        <f t="shared" si="75"/>
        <v/>
      </c>
      <c r="AG615" s="132" t="str">
        <f t="shared" si="76"/>
        <v/>
      </c>
      <c r="AH615" s="133" t="str">
        <f t="shared" si="81"/>
        <v/>
      </c>
      <c r="AI615" s="133" t="str">
        <f t="shared" si="77"/>
        <v/>
      </c>
      <c r="AJ615" s="110"/>
      <c r="AK615" s="119" t="str">
        <f t="shared" si="78"/>
        <v/>
      </c>
      <c r="AL615" s="119" t="str">
        <f t="shared" si="79"/>
        <v/>
      </c>
      <c r="AM615" s="120" t="str">
        <f t="shared" si="80"/>
        <v/>
      </c>
    </row>
    <row r="616" spans="26:39" ht="3" hidden="1" customHeight="1" x14ac:dyDescent="0.3">
      <c r="Z616" s="109"/>
      <c r="AA616" s="109"/>
      <c r="AB616" s="130"/>
      <c r="AC616" s="131"/>
      <c r="AD616" s="129" t="str">
        <f t="shared" ref="AD616:AD647" si="83">IF(AC616="","",AD$551+(2*(AC616-AC$551)*AA$556))</f>
        <v/>
      </c>
      <c r="AE616" s="132" t="str">
        <f t="shared" si="74"/>
        <v/>
      </c>
      <c r="AF616" s="129" t="str">
        <f t="shared" si="75"/>
        <v/>
      </c>
      <c r="AG616" s="132" t="str">
        <f t="shared" si="76"/>
        <v/>
      </c>
      <c r="AH616" s="133" t="str">
        <f t="shared" si="81"/>
        <v/>
      </c>
      <c r="AI616" s="133" t="str">
        <f t="shared" si="77"/>
        <v/>
      </c>
      <c r="AJ616" s="110"/>
      <c r="AK616" s="119" t="str">
        <f t="shared" si="78"/>
        <v/>
      </c>
      <c r="AL616" s="119" t="str">
        <f t="shared" si="79"/>
        <v/>
      </c>
      <c r="AM616" s="120" t="str">
        <f t="shared" si="80"/>
        <v/>
      </c>
    </row>
    <row r="617" spans="26:39" ht="3" hidden="1" customHeight="1" x14ac:dyDescent="0.3">
      <c r="Z617" s="109"/>
      <c r="AA617" s="109"/>
      <c r="AB617" s="130"/>
      <c r="AC617" s="131"/>
      <c r="AD617" s="129" t="str">
        <f t="shared" si="83"/>
        <v/>
      </c>
      <c r="AE617" s="132" t="str">
        <f t="shared" ref="AE617:AE651" si="84">IF(AC617="","",(AD617/2)^2*3.1415)</f>
        <v/>
      </c>
      <c r="AF617" s="129" t="str">
        <f t="shared" ref="AF617:AF651" si="85">IF(AC617="","",(AC617-AC616)/3*(AE616+AE617+(AE617*AE616)^0.5))</f>
        <v/>
      </c>
      <c r="AG617" s="132" t="str">
        <f t="shared" ref="AG617:AG651" si="86">IF(AC617="","",AG616+AF617)</f>
        <v/>
      </c>
      <c r="AH617" s="133" t="str">
        <f t="shared" si="81"/>
        <v/>
      </c>
      <c r="AI617" s="133" t="str">
        <f t="shared" si="77"/>
        <v/>
      </c>
      <c r="AJ617" s="110"/>
      <c r="AK617" s="119" t="str">
        <f t="shared" si="78"/>
        <v/>
      </c>
      <c r="AL617" s="119" t="str">
        <f t="shared" si="79"/>
        <v/>
      </c>
      <c r="AM617" s="120" t="str">
        <f t="shared" si="80"/>
        <v/>
      </c>
    </row>
    <row r="618" spans="26:39" ht="3" hidden="1" customHeight="1" x14ac:dyDescent="0.3">
      <c r="Z618" s="109"/>
      <c r="AA618" s="109"/>
      <c r="AB618" s="130"/>
      <c r="AC618" s="131"/>
      <c r="AD618" s="129" t="str">
        <f t="shared" si="83"/>
        <v/>
      </c>
      <c r="AE618" s="132" t="str">
        <f t="shared" si="84"/>
        <v/>
      </c>
      <c r="AF618" s="129" t="str">
        <f t="shared" si="85"/>
        <v/>
      </c>
      <c r="AG618" s="132" t="str">
        <f t="shared" si="86"/>
        <v/>
      </c>
      <c r="AH618" s="133" t="str">
        <f t="shared" si="81"/>
        <v/>
      </c>
      <c r="AI618" s="133" t="str">
        <f t="shared" si="77"/>
        <v/>
      </c>
      <c r="AJ618" s="110"/>
      <c r="AK618" s="119" t="str">
        <f t="shared" si="78"/>
        <v/>
      </c>
      <c r="AL618" s="119" t="str">
        <f t="shared" si="79"/>
        <v/>
      </c>
      <c r="AM618" s="120" t="str">
        <f t="shared" si="80"/>
        <v/>
      </c>
    </row>
    <row r="619" spans="26:39" ht="3" hidden="1" customHeight="1" x14ac:dyDescent="0.3">
      <c r="Z619" s="109"/>
      <c r="AA619" s="109"/>
      <c r="AB619" s="130"/>
      <c r="AC619" s="131"/>
      <c r="AD619" s="129" t="str">
        <f t="shared" si="83"/>
        <v/>
      </c>
      <c r="AE619" s="132" t="str">
        <f t="shared" si="84"/>
        <v/>
      </c>
      <c r="AF619" s="129" t="str">
        <f t="shared" si="85"/>
        <v/>
      </c>
      <c r="AG619" s="132" t="str">
        <f t="shared" si="86"/>
        <v/>
      </c>
      <c r="AH619" s="133" t="str">
        <f t="shared" si="81"/>
        <v/>
      </c>
      <c r="AI619" s="133" t="str">
        <f t="shared" si="77"/>
        <v/>
      </c>
      <c r="AJ619" s="110"/>
      <c r="AK619" s="119" t="str">
        <f t="shared" si="78"/>
        <v/>
      </c>
      <c r="AL619" s="119" t="str">
        <f t="shared" si="79"/>
        <v/>
      </c>
      <c r="AM619" s="120" t="str">
        <f t="shared" si="80"/>
        <v/>
      </c>
    </row>
    <row r="620" spans="26:39" ht="3" hidden="1" customHeight="1" x14ac:dyDescent="0.3">
      <c r="Z620" s="109"/>
      <c r="AA620" s="109"/>
      <c r="AB620" s="130"/>
      <c r="AC620" s="131"/>
      <c r="AD620" s="129" t="str">
        <f t="shared" si="83"/>
        <v/>
      </c>
      <c r="AE620" s="132" t="str">
        <f t="shared" si="84"/>
        <v/>
      </c>
      <c r="AF620" s="129" t="str">
        <f t="shared" si="85"/>
        <v/>
      </c>
      <c r="AG620" s="132" t="str">
        <f t="shared" si="86"/>
        <v/>
      </c>
      <c r="AH620" s="133" t="str">
        <f t="shared" si="81"/>
        <v/>
      </c>
      <c r="AI620" s="133" t="str">
        <f t="shared" si="77"/>
        <v/>
      </c>
      <c r="AJ620" s="110"/>
      <c r="AK620" s="119" t="str">
        <f t="shared" si="78"/>
        <v/>
      </c>
      <c r="AL620" s="119" t="str">
        <f t="shared" si="79"/>
        <v/>
      </c>
      <c r="AM620" s="120" t="str">
        <f t="shared" si="80"/>
        <v/>
      </c>
    </row>
    <row r="621" spans="26:39" ht="3" hidden="1" customHeight="1" x14ac:dyDescent="0.3">
      <c r="Z621" s="109"/>
      <c r="AA621" s="109"/>
      <c r="AB621" s="130"/>
      <c r="AC621" s="131"/>
      <c r="AD621" s="129" t="str">
        <f t="shared" si="83"/>
        <v/>
      </c>
      <c r="AE621" s="132" t="str">
        <f t="shared" si="84"/>
        <v/>
      </c>
      <c r="AF621" s="129" t="str">
        <f t="shared" si="85"/>
        <v/>
      </c>
      <c r="AG621" s="132" t="str">
        <f t="shared" si="86"/>
        <v/>
      </c>
      <c r="AH621" s="133" t="str">
        <f t="shared" si="81"/>
        <v/>
      </c>
      <c r="AI621" s="133" t="str">
        <f t="shared" si="77"/>
        <v/>
      </c>
      <c r="AJ621" s="110"/>
      <c r="AK621" s="119" t="str">
        <f t="shared" si="78"/>
        <v/>
      </c>
      <c r="AL621" s="119" t="str">
        <f t="shared" si="79"/>
        <v/>
      </c>
      <c r="AM621" s="120" t="str">
        <f t="shared" si="80"/>
        <v/>
      </c>
    </row>
    <row r="622" spans="26:39" ht="3" hidden="1" customHeight="1" x14ac:dyDescent="0.3">
      <c r="Z622" s="109"/>
      <c r="AA622" s="109"/>
      <c r="AB622" s="130"/>
      <c r="AC622" s="131"/>
      <c r="AD622" s="129" t="str">
        <f t="shared" si="83"/>
        <v/>
      </c>
      <c r="AE622" s="132" t="str">
        <f t="shared" si="84"/>
        <v/>
      </c>
      <c r="AF622" s="129" t="str">
        <f t="shared" si="85"/>
        <v/>
      </c>
      <c r="AG622" s="132" t="str">
        <f t="shared" si="86"/>
        <v/>
      </c>
      <c r="AH622" s="133" t="str">
        <f t="shared" si="81"/>
        <v/>
      </c>
      <c r="AI622" s="133" t="str">
        <f t="shared" si="77"/>
        <v/>
      </c>
      <c r="AJ622" s="110"/>
      <c r="AK622" s="119" t="str">
        <f t="shared" si="78"/>
        <v/>
      </c>
      <c r="AL622" s="119" t="str">
        <f t="shared" si="79"/>
        <v/>
      </c>
      <c r="AM622" s="120" t="str">
        <f t="shared" si="80"/>
        <v/>
      </c>
    </row>
    <row r="623" spans="26:39" ht="3" hidden="1" customHeight="1" x14ac:dyDescent="0.3">
      <c r="Z623" s="109"/>
      <c r="AA623" s="109"/>
      <c r="AB623" s="130"/>
      <c r="AC623" s="131"/>
      <c r="AD623" s="129" t="str">
        <f t="shared" si="83"/>
        <v/>
      </c>
      <c r="AE623" s="132" t="str">
        <f t="shared" si="84"/>
        <v/>
      </c>
      <c r="AF623" s="129" t="str">
        <f t="shared" si="85"/>
        <v/>
      </c>
      <c r="AG623" s="132" t="str">
        <f t="shared" si="86"/>
        <v/>
      </c>
      <c r="AH623" s="133" t="str">
        <f t="shared" si="81"/>
        <v/>
      </c>
      <c r="AI623" s="133" t="str">
        <f t="shared" si="77"/>
        <v/>
      </c>
      <c r="AJ623" s="110"/>
      <c r="AK623" s="119" t="str">
        <f t="shared" si="78"/>
        <v/>
      </c>
      <c r="AL623" s="119" t="str">
        <f t="shared" si="79"/>
        <v/>
      </c>
      <c r="AM623" s="120" t="str">
        <f t="shared" si="80"/>
        <v/>
      </c>
    </row>
    <row r="624" spans="26:39" ht="3" hidden="1" customHeight="1" x14ac:dyDescent="0.3">
      <c r="Z624" s="109"/>
      <c r="AA624" s="109"/>
      <c r="AB624" s="130"/>
      <c r="AC624" s="131"/>
      <c r="AD624" s="129" t="str">
        <f t="shared" si="83"/>
        <v/>
      </c>
      <c r="AE624" s="132" t="str">
        <f t="shared" si="84"/>
        <v/>
      </c>
      <c r="AF624" s="129" t="str">
        <f t="shared" si="85"/>
        <v/>
      </c>
      <c r="AG624" s="132" t="str">
        <f t="shared" si="86"/>
        <v/>
      </c>
      <c r="AH624" s="133" t="str">
        <f t="shared" si="81"/>
        <v/>
      </c>
      <c r="AI624" s="133" t="str">
        <f t="shared" si="77"/>
        <v/>
      </c>
      <c r="AJ624" s="110"/>
      <c r="AK624" s="119" t="str">
        <f t="shared" si="78"/>
        <v/>
      </c>
      <c r="AL624" s="119" t="str">
        <f t="shared" si="79"/>
        <v/>
      </c>
      <c r="AM624" s="120" t="str">
        <f t="shared" si="80"/>
        <v/>
      </c>
    </row>
    <row r="625" spans="26:39" ht="3" hidden="1" customHeight="1" x14ac:dyDescent="0.3">
      <c r="Z625" s="109"/>
      <c r="AA625" s="109"/>
      <c r="AB625" s="130"/>
      <c r="AC625" s="131"/>
      <c r="AD625" s="129" t="str">
        <f t="shared" si="83"/>
        <v/>
      </c>
      <c r="AE625" s="132" t="str">
        <f t="shared" si="84"/>
        <v/>
      </c>
      <c r="AF625" s="129" t="str">
        <f t="shared" si="85"/>
        <v/>
      </c>
      <c r="AG625" s="132" t="str">
        <f t="shared" si="86"/>
        <v/>
      </c>
      <c r="AH625" s="133" t="str">
        <f t="shared" si="81"/>
        <v/>
      </c>
      <c r="AI625" s="133" t="str">
        <f t="shared" ref="AI625:AI688" si="87">IF(AC625="","",IF(AC625=D$62,0,IF(AC625&gt;D$62,AI624+AF625,"")))</f>
        <v/>
      </c>
      <c r="AJ625" s="110"/>
      <c r="AK625" s="119" t="str">
        <f t="shared" ref="AK625:AK688" si="88">IF(AI625="","",AJ625-D$62)</f>
        <v/>
      </c>
      <c r="AL625" s="119" t="str">
        <f t="shared" si="79"/>
        <v/>
      </c>
      <c r="AM625" s="120" t="str">
        <f t="shared" si="80"/>
        <v/>
      </c>
    </row>
    <row r="626" spans="26:39" ht="3" hidden="1" customHeight="1" x14ac:dyDescent="0.3">
      <c r="Z626" s="109"/>
      <c r="AA626" s="109"/>
      <c r="AB626" s="130"/>
      <c r="AC626" s="131"/>
      <c r="AD626" s="129" t="str">
        <f t="shared" si="83"/>
        <v/>
      </c>
      <c r="AE626" s="132" t="str">
        <f t="shared" si="84"/>
        <v/>
      </c>
      <c r="AF626" s="129" t="str">
        <f t="shared" si="85"/>
        <v/>
      </c>
      <c r="AG626" s="132" t="str">
        <f t="shared" si="86"/>
        <v/>
      </c>
      <c r="AH626" s="133" t="str">
        <f t="shared" si="81"/>
        <v/>
      </c>
      <c r="AI626" s="133" t="str">
        <f t="shared" si="87"/>
        <v/>
      </c>
      <c r="AJ626" s="110"/>
      <c r="AK626" s="119" t="str">
        <f t="shared" si="88"/>
        <v/>
      </c>
      <c r="AL626" s="119" t="str">
        <f t="shared" si="79"/>
        <v/>
      </c>
      <c r="AM626" s="120" t="str">
        <f t="shared" si="80"/>
        <v/>
      </c>
    </row>
    <row r="627" spans="26:39" ht="3" hidden="1" customHeight="1" x14ac:dyDescent="0.3">
      <c r="Z627" s="109"/>
      <c r="AA627" s="109"/>
      <c r="AB627" s="130"/>
      <c r="AC627" s="131"/>
      <c r="AD627" s="129" t="str">
        <f t="shared" si="83"/>
        <v/>
      </c>
      <c r="AE627" s="132" t="str">
        <f t="shared" si="84"/>
        <v/>
      </c>
      <c r="AF627" s="129" t="str">
        <f t="shared" si="85"/>
        <v/>
      </c>
      <c r="AG627" s="132" t="str">
        <f t="shared" si="86"/>
        <v/>
      </c>
      <c r="AH627" s="133" t="str">
        <f t="shared" si="81"/>
        <v/>
      </c>
      <c r="AI627" s="133" t="str">
        <f t="shared" si="87"/>
        <v/>
      </c>
      <c r="AJ627" s="110"/>
      <c r="AK627" s="119" t="str">
        <f t="shared" si="88"/>
        <v/>
      </c>
      <c r="AL627" s="119" t="str">
        <f t="shared" ref="AL627:AL690" si="89">IF(AK627="","",IF(AK627&gt;G$121,AK627-G$121/2,AK627/2))</f>
        <v/>
      </c>
      <c r="AM627" s="120" t="str">
        <f t="shared" ref="AM627:AM690" si="90">IF(AL627="","",0.6*G$122*(2*32.2*AL627)^0.5)</f>
        <v/>
      </c>
    </row>
    <row r="628" spans="26:39" ht="3" hidden="1" customHeight="1" x14ac:dyDescent="0.3">
      <c r="Z628" s="109"/>
      <c r="AA628" s="109"/>
      <c r="AB628" s="130"/>
      <c r="AC628" s="131"/>
      <c r="AD628" s="129" t="str">
        <f t="shared" si="83"/>
        <v/>
      </c>
      <c r="AE628" s="132" t="str">
        <f t="shared" si="84"/>
        <v/>
      </c>
      <c r="AF628" s="129" t="str">
        <f t="shared" si="85"/>
        <v/>
      </c>
      <c r="AG628" s="132" t="str">
        <f t="shared" si="86"/>
        <v/>
      </c>
      <c r="AH628" s="133" t="str">
        <f t="shared" si="81"/>
        <v/>
      </c>
      <c r="AI628" s="133" t="str">
        <f t="shared" si="87"/>
        <v/>
      </c>
      <c r="AJ628" s="110"/>
      <c r="AK628" s="119" t="str">
        <f t="shared" si="88"/>
        <v/>
      </c>
      <c r="AL628" s="119" t="str">
        <f t="shared" si="89"/>
        <v/>
      </c>
      <c r="AM628" s="120" t="str">
        <f t="shared" si="90"/>
        <v/>
      </c>
    </row>
    <row r="629" spans="26:39" ht="3" hidden="1" customHeight="1" x14ac:dyDescent="0.3">
      <c r="Z629" s="109"/>
      <c r="AA629" s="109"/>
      <c r="AB629" s="130"/>
      <c r="AC629" s="131"/>
      <c r="AD629" s="129" t="str">
        <f t="shared" si="83"/>
        <v/>
      </c>
      <c r="AE629" s="132" t="str">
        <f t="shared" si="84"/>
        <v/>
      </c>
      <c r="AF629" s="129" t="str">
        <f t="shared" si="85"/>
        <v/>
      </c>
      <c r="AG629" s="132" t="str">
        <f t="shared" si="86"/>
        <v/>
      </c>
      <c r="AH629" s="133" t="str">
        <f t="shared" ref="AH629:AH692" si="91">IF(AC629="","",AH628+AF629)</f>
        <v/>
      </c>
      <c r="AI629" s="133" t="str">
        <f t="shared" si="87"/>
        <v/>
      </c>
      <c r="AJ629" s="110"/>
      <c r="AK629" s="119" t="str">
        <f t="shared" si="88"/>
        <v/>
      </c>
      <c r="AL629" s="119" t="str">
        <f t="shared" si="89"/>
        <v/>
      </c>
      <c r="AM629" s="120" t="str">
        <f t="shared" si="90"/>
        <v/>
      </c>
    </row>
    <row r="630" spans="26:39" ht="3" hidden="1" customHeight="1" x14ac:dyDescent="0.3">
      <c r="Z630" s="109"/>
      <c r="AA630" s="109"/>
      <c r="AB630" s="130"/>
      <c r="AC630" s="131"/>
      <c r="AD630" s="129" t="str">
        <f t="shared" si="83"/>
        <v/>
      </c>
      <c r="AE630" s="132" t="str">
        <f t="shared" si="84"/>
        <v/>
      </c>
      <c r="AF630" s="129" t="str">
        <f t="shared" si="85"/>
        <v/>
      </c>
      <c r="AG630" s="132" t="str">
        <f t="shared" si="86"/>
        <v/>
      </c>
      <c r="AH630" s="133" t="str">
        <f t="shared" si="91"/>
        <v/>
      </c>
      <c r="AI630" s="133" t="str">
        <f t="shared" si="87"/>
        <v/>
      </c>
      <c r="AJ630" s="110"/>
      <c r="AK630" s="119" t="str">
        <f t="shared" si="88"/>
        <v/>
      </c>
      <c r="AL630" s="119" t="str">
        <f t="shared" si="89"/>
        <v/>
      </c>
      <c r="AM630" s="120" t="str">
        <f t="shared" si="90"/>
        <v/>
      </c>
    </row>
    <row r="631" spans="26:39" ht="3" hidden="1" customHeight="1" x14ac:dyDescent="0.3">
      <c r="Z631" s="109"/>
      <c r="AA631" s="109"/>
      <c r="AB631" s="130"/>
      <c r="AC631" s="131"/>
      <c r="AD631" s="129" t="str">
        <f t="shared" si="83"/>
        <v/>
      </c>
      <c r="AE631" s="132" t="str">
        <f t="shared" si="84"/>
        <v/>
      </c>
      <c r="AF631" s="129" t="str">
        <f t="shared" si="85"/>
        <v/>
      </c>
      <c r="AG631" s="132" t="str">
        <f t="shared" si="86"/>
        <v/>
      </c>
      <c r="AH631" s="133" t="str">
        <f t="shared" si="91"/>
        <v/>
      </c>
      <c r="AI631" s="133" t="str">
        <f t="shared" si="87"/>
        <v/>
      </c>
      <c r="AJ631" s="110"/>
      <c r="AK631" s="119" t="str">
        <f t="shared" si="88"/>
        <v/>
      </c>
      <c r="AL631" s="119" t="str">
        <f t="shared" si="89"/>
        <v/>
      </c>
      <c r="AM631" s="120" t="str">
        <f t="shared" si="90"/>
        <v/>
      </c>
    </row>
    <row r="632" spans="26:39" ht="3" hidden="1" customHeight="1" x14ac:dyDescent="0.3">
      <c r="Z632" s="109"/>
      <c r="AA632" s="109"/>
      <c r="AB632" s="130"/>
      <c r="AC632" s="131"/>
      <c r="AD632" s="129" t="str">
        <f t="shared" si="83"/>
        <v/>
      </c>
      <c r="AE632" s="132" t="str">
        <f t="shared" si="84"/>
        <v/>
      </c>
      <c r="AF632" s="129" t="str">
        <f t="shared" si="85"/>
        <v/>
      </c>
      <c r="AG632" s="132" t="str">
        <f t="shared" si="86"/>
        <v/>
      </c>
      <c r="AH632" s="133" t="str">
        <f t="shared" si="91"/>
        <v/>
      </c>
      <c r="AI632" s="133" t="str">
        <f t="shared" si="87"/>
        <v/>
      </c>
      <c r="AJ632" s="110"/>
      <c r="AK632" s="119" t="str">
        <f t="shared" si="88"/>
        <v/>
      </c>
      <c r="AL632" s="119" t="str">
        <f t="shared" si="89"/>
        <v/>
      </c>
      <c r="AM632" s="120" t="str">
        <f t="shared" si="90"/>
        <v/>
      </c>
    </row>
    <row r="633" spans="26:39" ht="3" hidden="1" customHeight="1" x14ac:dyDescent="0.3">
      <c r="Z633" s="109"/>
      <c r="AA633" s="109"/>
      <c r="AB633" s="130"/>
      <c r="AC633" s="131"/>
      <c r="AD633" s="129" t="str">
        <f t="shared" si="83"/>
        <v/>
      </c>
      <c r="AE633" s="132" t="str">
        <f t="shared" si="84"/>
        <v/>
      </c>
      <c r="AF633" s="129" t="str">
        <f t="shared" si="85"/>
        <v/>
      </c>
      <c r="AG633" s="132" t="str">
        <f t="shared" si="86"/>
        <v/>
      </c>
      <c r="AH633" s="133" t="str">
        <f t="shared" si="91"/>
        <v/>
      </c>
      <c r="AI633" s="133" t="str">
        <f t="shared" si="87"/>
        <v/>
      </c>
      <c r="AJ633" s="110"/>
      <c r="AK633" s="119" t="str">
        <f t="shared" si="88"/>
        <v/>
      </c>
      <c r="AL633" s="119" t="str">
        <f t="shared" si="89"/>
        <v/>
      </c>
      <c r="AM633" s="120" t="str">
        <f t="shared" si="90"/>
        <v/>
      </c>
    </row>
    <row r="634" spans="26:39" ht="3" hidden="1" customHeight="1" x14ac:dyDescent="0.3">
      <c r="Z634" s="109"/>
      <c r="AA634" s="109"/>
      <c r="AB634" s="130"/>
      <c r="AC634" s="131"/>
      <c r="AD634" s="129" t="str">
        <f t="shared" si="83"/>
        <v/>
      </c>
      <c r="AE634" s="132" t="str">
        <f t="shared" si="84"/>
        <v/>
      </c>
      <c r="AF634" s="129" t="str">
        <f t="shared" si="85"/>
        <v/>
      </c>
      <c r="AG634" s="132" t="str">
        <f t="shared" si="86"/>
        <v/>
      </c>
      <c r="AH634" s="133" t="str">
        <f t="shared" si="91"/>
        <v/>
      </c>
      <c r="AI634" s="133" t="str">
        <f t="shared" si="87"/>
        <v/>
      </c>
      <c r="AJ634" s="110"/>
      <c r="AK634" s="119" t="str">
        <f t="shared" si="88"/>
        <v/>
      </c>
      <c r="AL634" s="119" t="str">
        <f t="shared" si="89"/>
        <v/>
      </c>
      <c r="AM634" s="120" t="str">
        <f t="shared" si="90"/>
        <v/>
      </c>
    </row>
    <row r="635" spans="26:39" ht="3" hidden="1" customHeight="1" x14ac:dyDescent="0.3">
      <c r="Z635" s="109"/>
      <c r="AA635" s="109"/>
      <c r="AB635" s="130"/>
      <c r="AC635" s="131"/>
      <c r="AD635" s="129" t="str">
        <f t="shared" si="83"/>
        <v/>
      </c>
      <c r="AE635" s="132" t="str">
        <f t="shared" si="84"/>
        <v/>
      </c>
      <c r="AF635" s="129" t="str">
        <f t="shared" si="85"/>
        <v/>
      </c>
      <c r="AG635" s="132" t="str">
        <f t="shared" si="86"/>
        <v/>
      </c>
      <c r="AH635" s="133" t="str">
        <f t="shared" si="91"/>
        <v/>
      </c>
      <c r="AI635" s="133" t="str">
        <f t="shared" si="87"/>
        <v/>
      </c>
      <c r="AJ635" s="110"/>
      <c r="AK635" s="119" t="str">
        <f t="shared" si="88"/>
        <v/>
      </c>
      <c r="AL635" s="119" t="str">
        <f t="shared" si="89"/>
        <v/>
      </c>
      <c r="AM635" s="120" t="str">
        <f t="shared" si="90"/>
        <v/>
      </c>
    </row>
    <row r="636" spans="26:39" ht="3" hidden="1" customHeight="1" x14ac:dyDescent="0.3">
      <c r="Z636" s="109"/>
      <c r="AA636" s="109"/>
      <c r="AB636" s="130"/>
      <c r="AC636" s="131"/>
      <c r="AD636" s="129" t="str">
        <f t="shared" si="83"/>
        <v/>
      </c>
      <c r="AE636" s="132" t="str">
        <f t="shared" si="84"/>
        <v/>
      </c>
      <c r="AF636" s="129" t="str">
        <f t="shared" si="85"/>
        <v/>
      </c>
      <c r="AG636" s="132" t="str">
        <f t="shared" si="86"/>
        <v/>
      </c>
      <c r="AH636" s="133" t="str">
        <f t="shared" si="91"/>
        <v/>
      </c>
      <c r="AI636" s="133" t="str">
        <f t="shared" si="87"/>
        <v/>
      </c>
      <c r="AJ636" s="110"/>
      <c r="AK636" s="119" t="str">
        <f t="shared" si="88"/>
        <v/>
      </c>
      <c r="AL636" s="119" t="str">
        <f t="shared" si="89"/>
        <v/>
      </c>
      <c r="AM636" s="120" t="str">
        <f t="shared" si="90"/>
        <v/>
      </c>
    </row>
    <row r="637" spans="26:39" ht="3" hidden="1" customHeight="1" x14ac:dyDescent="0.3">
      <c r="Z637" s="109"/>
      <c r="AA637" s="109"/>
      <c r="AB637" s="130"/>
      <c r="AC637" s="131"/>
      <c r="AD637" s="129" t="str">
        <f t="shared" si="83"/>
        <v/>
      </c>
      <c r="AE637" s="132" t="str">
        <f t="shared" si="84"/>
        <v/>
      </c>
      <c r="AF637" s="129" t="str">
        <f t="shared" si="85"/>
        <v/>
      </c>
      <c r="AG637" s="132" t="str">
        <f t="shared" si="86"/>
        <v/>
      </c>
      <c r="AH637" s="133" t="str">
        <f t="shared" si="91"/>
        <v/>
      </c>
      <c r="AI637" s="133" t="str">
        <f t="shared" si="87"/>
        <v/>
      </c>
      <c r="AJ637" s="110"/>
      <c r="AK637" s="119" t="str">
        <f t="shared" si="88"/>
        <v/>
      </c>
      <c r="AL637" s="119" t="str">
        <f t="shared" si="89"/>
        <v/>
      </c>
      <c r="AM637" s="120" t="str">
        <f t="shared" si="90"/>
        <v/>
      </c>
    </row>
    <row r="638" spans="26:39" ht="3" hidden="1" customHeight="1" x14ac:dyDescent="0.3">
      <c r="Z638" s="109"/>
      <c r="AA638" s="109"/>
      <c r="AB638" s="130"/>
      <c r="AC638" s="131"/>
      <c r="AD638" s="129" t="str">
        <f t="shared" si="83"/>
        <v/>
      </c>
      <c r="AE638" s="132" t="str">
        <f t="shared" si="84"/>
        <v/>
      </c>
      <c r="AF638" s="129" t="str">
        <f t="shared" si="85"/>
        <v/>
      </c>
      <c r="AG638" s="132" t="str">
        <f t="shared" si="86"/>
        <v/>
      </c>
      <c r="AH638" s="133" t="str">
        <f t="shared" si="91"/>
        <v/>
      </c>
      <c r="AI638" s="133" t="str">
        <f t="shared" si="87"/>
        <v/>
      </c>
      <c r="AJ638" s="110"/>
      <c r="AK638" s="119" t="str">
        <f t="shared" si="88"/>
        <v/>
      </c>
      <c r="AL638" s="119" t="str">
        <f t="shared" si="89"/>
        <v/>
      </c>
      <c r="AM638" s="120" t="str">
        <f t="shared" si="90"/>
        <v/>
      </c>
    </row>
    <row r="639" spans="26:39" ht="3" hidden="1" customHeight="1" x14ac:dyDescent="0.3">
      <c r="Z639" s="109"/>
      <c r="AA639" s="109"/>
      <c r="AB639" s="130"/>
      <c r="AC639" s="131"/>
      <c r="AD639" s="129" t="str">
        <f t="shared" si="83"/>
        <v/>
      </c>
      <c r="AE639" s="132" t="str">
        <f t="shared" si="84"/>
        <v/>
      </c>
      <c r="AF639" s="129" t="str">
        <f t="shared" si="85"/>
        <v/>
      </c>
      <c r="AG639" s="132" t="str">
        <f t="shared" si="86"/>
        <v/>
      </c>
      <c r="AH639" s="133" t="str">
        <f t="shared" si="91"/>
        <v/>
      </c>
      <c r="AI639" s="133" t="str">
        <f t="shared" si="87"/>
        <v/>
      </c>
      <c r="AJ639" s="110"/>
      <c r="AK639" s="119" t="str">
        <f t="shared" si="88"/>
        <v/>
      </c>
      <c r="AL639" s="119" t="str">
        <f t="shared" si="89"/>
        <v/>
      </c>
      <c r="AM639" s="120" t="str">
        <f t="shared" si="90"/>
        <v/>
      </c>
    </row>
    <row r="640" spans="26:39" ht="3" hidden="1" customHeight="1" x14ac:dyDescent="0.3">
      <c r="Z640" s="109"/>
      <c r="AA640" s="109"/>
      <c r="AB640" s="130"/>
      <c r="AC640" s="131"/>
      <c r="AD640" s="129" t="str">
        <f t="shared" si="83"/>
        <v/>
      </c>
      <c r="AE640" s="132" t="str">
        <f t="shared" si="84"/>
        <v/>
      </c>
      <c r="AF640" s="129" t="str">
        <f t="shared" si="85"/>
        <v/>
      </c>
      <c r="AG640" s="132" t="str">
        <f t="shared" si="86"/>
        <v/>
      </c>
      <c r="AH640" s="133" t="str">
        <f t="shared" si="91"/>
        <v/>
      </c>
      <c r="AI640" s="133" t="str">
        <f t="shared" si="87"/>
        <v/>
      </c>
      <c r="AJ640" s="110"/>
      <c r="AK640" s="119" t="str">
        <f t="shared" si="88"/>
        <v/>
      </c>
      <c r="AL640" s="119" t="str">
        <f t="shared" si="89"/>
        <v/>
      </c>
      <c r="AM640" s="120" t="str">
        <f t="shared" si="90"/>
        <v/>
      </c>
    </row>
    <row r="641" spans="23:39" ht="3" hidden="1" customHeight="1" x14ac:dyDescent="0.3">
      <c r="Z641" s="109"/>
      <c r="AA641" s="109"/>
      <c r="AB641" s="130"/>
      <c r="AC641" s="131"/>
      <c r="AD641" s="129" t="str">
        <f t="shared" si="83"/>
        <v/>
      </c>
      <c r="AE641" s="132" t="str">
        <f t="shared" si="84"/>
        <v/>
      </c>
      <c r="AF641" s="129" t="str">
        <f t="shared" si="85"/>
        <v/>
      </c>
      <c r="AG641" s="132" t="str">
        <f t="shared" si="86"/>
        <v/>
      </c>
      <c r="AH641" s="133" t="str">
        <f t="shared" si="91"/>
        <v/>
      </c>
      <c r="AI641" s="133" t="str">
        <f t="shared" si="87"/>
        <v/>
      </c>
      <c r="AJ641" s="110"/>
      <c r="AK641" s="119" t="str">
        <f t="shared" si="88"/>
        <v/>
      </c>
      <c r="AL641" s="119" t="str">
        <f t="shared" si="89"/>
        <v/>
      </c>
      <c r="AM641" s="120" t="str">
        <f t="shared" si="90"/>
        <v/>
      </c>
    </row>
    <row r="642" spans="23:39" ht="3" hidden="1" customHeight="1" x14ac:dyDescent="0.3">
      <c r="Z642" s="109"/>
      <c r="AA642" s="109"/>
      <c r="AB642" s="130"/>
      <c r="AC642" s="131"/>
      <c r="AD642" s="129" t="str">
        <f t="shared" si="83"/>
        <v/>
      </c>
      <c r="AE642" s="132" t="str">
        <f t="shared" si="84"/>
        <v/>
      </c>
      <c r="AF642" s="129" t="str">
        <f t="shared" si="85"/>
        <v/>
      </c>
      <c r="AG642" s="132" t="str">
        <f t="shared" si="86"/>
        <v/>
      </c>
      <c r="AH642" s="133" t="str">
        <f t="shared" si="91"/>
        <v/>
      </c>
      <c r="AI642" s="133" t="str">
        <f t="shared" si="87"/>
        <v/>
      </c>
      <c r="AJ642" s="110"/>
      <c r="AK642" s="119" t="str">
        <f t="shared" si="88"/>
        <v/>
      </c>
      <c r="AL642" s="119" t="str">
        <f t="shared" si="89"/>
        <v/>
      </c>
      <c r="AM642" s="120" t="str">
        <f t="shared" si="90"/>
        <v/>
      </c>
    </row>
    <row r="643" spans="23:39" ht="3" hidden="1" customHeight="1" x14ac:dyDescent="0.3">
      <c r="Z643" s="109"/>
      <c r="AA643" s="109"/>
      <c r="AB643" s="130"/>
      <c r="AC643" s="131"/>
      <c r="AD643" s="129" t="str">
        <f t="shared" si="83"/>
        <v/>
      </c>
      <c r="AE643" s="132" t="str">
        <f t="shared" si="84"/>
        <v/>
      </c>
      <c r="AF643" s="129" t="str">
        <f t="shared" si="85"/>
        <v/>
      </c>
      <c r="AG643" s="132" t="str">
        <f t="shared" si="86"/>
        <v/>
      </c>
      <c r="AH643" s="133" t="str">
        <f t="shared" si="91"/>
        <v/>
      </c>
      <c r="AI643" s="133" t="str">
        <f t="shared" si="87"/>
        <v/>
      </c>
      <c r="AJ643" s="110"/>
      <c r="AK643" s="119" t="str">
        <f t="shared" si="88"/>
        <v/>
      </c>
      <c r="AL643" s="119" t="str">
        <f t="shared" si="89"/>
        <v/>
      </c>
      <c r="AM643" s="120" t="str">
        <f t="shared" si="90"/>
        <v/>
      </c>
    </row>
    <row r="644" spans="23:39" ht="3" hidden="1" customHeight="1" x14ac:dyDescent="0.3">
      <c r="Z644" s="109"/>
      <c r="AA644" s="109"/>
      <c r="AB644" s="130"/>
      <c r="AC644" s="131"/>
      <c r="AD644" s="129" t="str">
        <f t="shared" si="83"/>
        <v/>
      </c>
      <c r="AE644" s="132" t="str">
        <f t="shared" si="84"/>
        <v/>
      </c>
      <c r="AF644" s="129" t="str">
        <f t="shared" si="85"/>
        <v/>
      </c>
      <c r="AG644" s="132" t="str">
        <f t="shared" si="86"/>
        <v/>
      </c>
      <c r="AH644" s="133" t="str">
        <f t="shared" si="91"/>
        <v/>
      </c>
      <c r="AI644" s="133" t="str">
        <f t="shared" si="87"/>
        <v/>
      </c>
      <c r="AJ644" s="110"/>
      <c r="AK644" s="119" t="str">
        <f t="shared" si="88"/>
        <v/>
      </c>
      <c r="AL644" s="119" t="str">
        <f t="shared" si="89"/>
        <v/>
      </c>
      <c r="AM644" s="120" t="str">
        <f t="shared" si="90"/>
        <v/>
      </c>
    </row>
    <row r="645" spans="23:39" ht="3" hidden="1" customHeight="1" x14ac:dyDescent="0.3">
      <c r="Z645" s="109"/>
      <c r="AA645" s="109"/>
      <c r="AB645" s="130"/>
      <c r="AC645" s="131"/>
      <c r="AD645" s="129" t="str">
        <f t="shared" si="83"/>
        <v/>
      </c>
      <c r="AE645" s="132" t="str">
        <f t="shared" si="84"/>
        <v/>
      </c>
      <c r="AF645" s="129" t="str">
        <f t="shared" si="85"/>
        <v/>
      </c>
      <c r="AG645" s="132" t="str">
        <f t="shared" si="86"/>
        <v/>
      </c>
      <c r="AH645" s="133" t="str">
        <f t="shared" si="91"/>
        <v/>
      </c>
      <c r="AI645" s="133" t="str">
        <f t="shared" si="87"/>
        <v/>
      </c>
      <c r="AJ645" s="110"/>
      <c r="AK645" s="119" t="str">
        <f t="shared" si="88"/>
        <v/>
      </c>
      <c r="AL645" s="119" t="str">
        <f t="shared" si="89"/>
        <v/>
      </c>
      <c r="AM645" s="120" t="str">
        <f t="shared" si="90"/>
        <v/>
      </c>
    </row>
    <row r="646" spans="23:39" ht="3" hidden="1" customHeight="1" x14ac:dyDescent="0.3">
      <c r="Z646" s="109"/>
      <c r="AA646" s="109"/>
      <c r="AB646" s="130"/>
      <c r="AC646" s="131"/>
      <c r="AD646" s="129" t="str">
        <f t="shared" si="83"/>
        <v/>
      </c>
      <c r="AE646" s="132" t="str">
        <f t="shared" si="84"/>
        <v/>
      </c>
      <c r="AF646" s="129" t="str">
        <f t="shared" si="85"/>
        <v/>
      </c>
      <c r="AG646" s="132" t="str">
        <f t="shared" si="86"/>
        <v/>
      </c>
      <c r="AH646" s="133" t="str">
        <f t="shared" si="91"/>
        <v/>
      </c>
      <c r="AI646" s="133" t="str">
        <f t="shared" si="87"/>
        <v/>
      </c>
      <c r="AJ646" s="110"/>
      <c r="AK646" s="119" t="str">
        <f t="shared" si="88"/>
        <v/>
      </c>
      <c r="AL646" s="119" t="str">
        <f t="shared" si="89"/>
        <v/>
      </c>
      <c r="AM646" s="120" t="str">
        <f t="shared" si="90"/>
        <v/>
      </c>
    </row>
    <row r="647" spans="23:39" ht="3" hidden="1" customHeight="1" x14ac:dyDescent="0.3">
      <c r="Z647" s="109"/>
      <c r="AA647" s="109"/>
      <c r="AB647" s="130"/>
      <c r="AC647" s="131"/>
      <c r="AD647" s="129" t="str">
        <f t="shared" si="83"/>
        <v/>
      </c>
      <c r="AE647" s="132" t="str">
        <f t="shared" si="84"/>
        <v/>
      </c>
      <c r="AF647" s="129" t="str">
        <f t="shared" si="85"/>
        <v/>
      </c>
      <c r="AG647" s="132" t="str">
        <f t="shared" si="86"/>
        <v/>
      </c>
      <c r="AH647" s="133" t="str">
        <f t="shared" si="91"/>
        <v/>
      </c>
      <c r="AI647" s="133" t="str">
        <f t="shared" si="87"/>
        <v/>
      </c>
      <c r="AJ647" s="110"/>
      <c r="AK647" s="119" t="str">
        <f t="shared" si="88"/>
        <v/>
      </c>
      <c r="AL647" s="119" t="str">
        <f t="shared" si="89"/>
        <v/>
      </c>
      <c r="AM647" s="120" t="str">
        <f t="shared" si="90"/>
        <v/>
      </c>
    </row>
    <row r="648" spans="23:39" ht="3" hidden="1" customHeight="1" x14ac:dyDescent="0.3">
      <c r="Z648" s="109"/>
      <c r="AA648" s="109"/>
      <c r="AB648" s="130"/>
      <c r="AC648" s="131"/>
      <c r="AD648" s="129" t="str">
        <f t="shared" ref="AD648:AD651" si="92">IF(AC648="","",AD$551+(2*(AC648-AC$551)*AA$556))</f>
        <v/>
      </c>
      <c r="AE648" s="132" t="str">
        <f t="shared" si="84"/>
        <v/>
      </c>
      <c r="AF648" s="129" t="str">
        <f t="shared" si="85"/>
        <v/>
      </c>
      <c r="AG648" s="132" t="str">
        <f t="shared" si="86"/>
        <v/>
      </c>
      <c r="AH648" s="133" t="str">
        <f t="shared" si="91"/>
        <v/>
      </c>
      <c r="AI648" s="133" t="str">
        <f t="shared" si="87"/>
        <v/>
      </c>
      <c r="AJ648" s="110"/>
      <c r="AK648" s="119" t="str">
        <f t="shared" si="88"/>
        <v/>
      </c>
      <c r="AL648" s="119" t="str">
        <f t="shared" si="89"/>
        <v/>
      </c>
      <c r="AM648" s="120" t="str">
        <f t="shared" si="90"/>
        <v/>
      </c>
    </row>
    <row r="649" spans="23:39" ht="3" hidden="1" customHeight="1" x14ac:dyDescent="0.3">
      <c r="Z649" s="109"/>
      <c r="AA649" s="109"/>
      <c r="AB649" s="130"/>
      <c r="AC649" s="131"/>
      <c r="AD649" s="129" t="str">
        <f t="shared" si="92"/>
        <v/>
      </c>
      <c r="AE649" s="132" t="str">
        <f t="shared" si="84"/>
        <v/>
      </c>
      <c r="AF649" s="129" t="str">
        <f t="shared" si="85"/>
        <v/>
      </c>
      <c r="AG649" s="132" t="str">
        <f t="shared" si="86"/>
        <v/>
      </c>
      <c r="AH649" s="133" t="str">
        <f t="shared" si="91"/>
        <v/>
      </c>
      <c r="AI649" s="133" t="str">
        <f t="shared" si="87"/>
        <v/>
      </c>
      <c r="AJ649" s="110"/>
      <c r="AK649" s="119" t="str">
        <f t="shared" si="88"/>
        <v/>
      </c>
      <c r="AL649" s="119" t="str">
        <f t="shared" si="89"/>
        <v/>
      </c>
      <c r="AM649" s="120" t="str">
        <f t="shared" si="90"/>
        <v/>
      </c>
    </row>
    <row r="650" spans="23:39" ht="3" hidden="1" customHeight="1" x14ac:dyDescent="0.3">
      <c r="Z650" s="109"/>
      <c r="AA650" s="109"/>
      <c r="AB650" s="130"/>
      <c r="AC650" s="131"/>
      <c r="AD650" s="129" t="str">
        <f t="shared" si="92"/>
        <v/>
      </c>
      <c r="AE650" s="132" t="str">
        <f t="shared" si="84"/>
        <v/>
      </c>
      <c r="AF650" s="129" t="str">
        <f t="shared" si="85"/>
        <v/>
      </c>
      <c r="AG650" s="132" t="str">
        <f t="shared" si="86"/>
        <v/>
      </c>
      <c r="AH650" s="133" t="str">
        <f t="shared" si="91"/>
        <v/>
      </c>
      <c r="AI650" s="133" t="str">
        <f t="shared" si="87"/>
        <v/>
      </c>
      <c r="AJ650" s="110"/>
      <c r="AK650" s="119" t="str">
        <f t="shared" si="88"/>
        <v/>
      </c>
      <c r="AL650" s="119" t="str">
        <f t="shared" si="89"/>
        <v/>
      </c>
      <c r="AM650" s="120" t="str">
        <f t="shared" si="90"/>
        <v/>
      </c>
    </row>
    <row r="651" spans="23:39" ht="3" hidden="1" customHeight="1" x14ac:dyDescent="0.3">
      <c r="Z651" s="109"/>
      <c r="AA651" s="109"/>
      <c r="AB651" s="130"/>
      <c r="AC651" s="131"/>
      <c r="AD651" s="129" t="str">
        <f t="shared" si="92"/>
        <v/>
      </c>
      <c r="AE651" s="132" t="str">
        <f t="shared" si="84"/>
        <v/>
      </c>
      <c r="AF651" s="129" t="str">
        <f t="shared" si="85"/>
        <v/>
      </c>
      <c r="AG651" s="132" t="str">
        <f t="shared" si="86"/>
        <v/>
      </c>
      <c r="AH651" s="133" t="str">
        <f t="shared" si="91"/>
        <v/>
      </c>
      <c r="AI651" s="133" t="str">
        <f t="shared" si="87"/>
        <v/>
      </c>
      <c r="AJ651" s="110"/>
      <c r="AK651" s="119" t="str">
        <f t="shared" si="88"/>
        <v/>
      </c>
      <c r="AL651" s="119" t="str">
        <f t="shared" si="89"/>
        <v/>
      </c>
      <c r="AM651" s="120" t="str">
        <f t="shared" si="90"/>
        <v/>
      </c>
    </row>
    <row r="652" spans="23:39" ht="3" hidden="1" customHeight="1" x14ac:dyDescent="0.3">
      <c r="AB652" s="130"/>
      <c r="AC652" s="131"/>
      <c r="AD652" s="129" t="str">
        <f t="shared" ref="AD652:AD683" si="93">IF(AC652="","",AD$651+(2*(AC652-AC$651)*AA$656))</f>
        <v/>
      </c>
      <c r="AE652" s="132" t="str">
        <f>IF(AC652="","",(AD652/2)^2*3.1415)</f>
        <v/>
      </c>
      <c r="AF652" s="129" t="str">
        <f>IF(AC652="","",(AC652-AC651)/3*(AE651+AE652+(AE652*AE651)^0.5))</f>
        <v/>
      </c>
      <c r="AG652" s="132" t="str">
        <f>IF(AC652="","",AG651+AF652)</f>
        <v/>
      </c>
      <c r="AH652" s="133" t="str">
        <f t="shared" si="91"/>
        <v/>
      </c>
      <c r="AI652" s="133" t="str">
        <f t="shared" si="87"/>
        <v/>
      </c>
      <c r="AJ652" s="110"/>
      <c r="AK652" s="119" t="str">
        <f t="shared" si="88"/>
        <v/>
      </c>
      <c r="AL652" s="119" t="str">
        <f t="shared" si="89"/>
        <v/>
      </c>
      <c r="AM652" s="120" t="str">
        <f t="shared" si="90"/>
        <v/>
      </c>
    </row>
    <row r="653" spans="23:39" ht="3" hidden="1" customHeight="1" x14ac:dyDescent="0.3">
      <c r="AB653" s="130"/>
      <c r="AC653" s="131"/>
      <c r="AD653" s="129" t="str">
        <f t="shared" si="93"/>
        <v/>
      </c>
      <c r="AE653" s="132" t="str">
        <f t="shared" ref="AE653:AE716" si="94">IF(AC653="","",(AD653/2)^2*3.1415)</f>
        <v/>
      </c>
      <c r="AF653" s="129" t="str">
        <f t="shared" ref="AF653:AF716" si="95">IF(AC653="","",(AC653-AC652)/3*(AE652+AE653+(AE653*AE652)^0.5))</f>
        <v/>
      </c>
      <c r="AG653" s="132" t="str">
        <f t="shared" ref="AG653:AG716" si="96">IF(AC653="","",AG652+AF653)</f>
        <v/>
      </c>
      <c r="AH653" s="133" t="str">
        <f t="shared" si="91"/>
        <v/>
      </c>
      <c r="AI653" s="133" t="str">
        <f t="shared" si="87"/>
        <v/>
      </c>
      <c r="AJ653" s="110"/>
      <c r="AK653" s="119" t="str">
        <f t="shared" si="88"/>
        <v/>
      </c>
      <c r="AL653" s="119" t="str">
        <f t="shared" si="89"/>
        <v/>
      </c>
      <c r="AM653" s="120" t="str">
        <f t="shared" si="90"/>
        <v/>
      </c>
    </row>
    <row r="654" spans="23:39" ht="3" hidden="1" customHeight="1" x14ac:dyDescent="0.3">
      <c r="W654" s="112"/>
      <c r="X654" s="125"/>
      <c r="Y654" s="125"/>
      <c r="Z654" s="126"/>
      <c r="AA654" s="126"/>
      <c r="AB654" s="130"/>
      <c r="AC654" s="131"/>
      <c r="AD654" s="129" t="str">
        <f t="shared" si="93"/>
        <v/>
      </c>
      <c r="AE654" s="132" t="str">
        <f t="shared" si="94"/>
        <v/>
      </c>
      <c r="AF654" s="129" t="str">
        <f t="shared" si="95"/>
        <v/>
      </c>
      <c r="AG654" s="132" t="str">
        <f t="shared" si="96"/>
        <v/>
      </c>
      <c r="AH654" s="133" t="str">
        <f t="shared" si="91"/>
        <v/>
      </c>
      <c r="AI654" s="133" t="str">
        <f t="shared" si="87"/>
        <v/>
      </c>
      <c r="AJ654" s="110"/>
      <c r="AK654" s="119" t="str">
        <f t="shared" si="88"/>
        <v/>
      </c>
      <c r="AL654" s="119" t="str">
        <f t="shared" si="89"/>
        <v/>
      </c>
      <c r="AM654" s="120" t="str">
        <f t="shared" si="90"/>
        <v/>
      </c>
    </row>
    <row r="655" spans="23:39" ht="3" hidden="1" customHeight="1" x14ac:dyDescent="0.3">
      <c r="X655" s="110"/>
      <c r="Z655" s="129"/>
      <c r="AA655" s="109"/>
      <c r="AB655" s="130"/>
      <c r="AC655" s="131"/>
      <c r="AD655" s="129" t="str">
        <f t="shared" si="93"/>
        <v/>
      </c>
      <c r="AE655" s="132" t="str">
        <f t="shared" si="94"/>
        <v/>
      </c>
      <c r="AF655" s="129" t="str">
        <f t="shared" si="95"/>
        <v/>
      </c>
      <c r="AG655" s="132" t="str">
        <f t="shared" si="96"/>
        <v/>
      </c>
      <c r="AH655" s="133" t="str">
        <f t="shared" si="91"/>
        <v/>
      </c>
      <c r="AI655" s="133" t="str">
        <f t="shared" si="87"/>
        <v/>
      </c>
      <c r="AJ655" s="110"/>
      <c r="AK655" s="119" t="str">
        <f t="shared" si="88"/>
        <v/>
      </c>
      <c r="AL655" s="119" t="str">
        <f t="shared" si="89"/>
        <v/>
      </c>
      <c r="AM655" s="120" t="str">
        <f t="shared" si="90"/>
        <v/>
      </c>
    </row>
    <row r="656" spans="23:39" ht="3" hidden="1" customHeight="1" x14ac:dyDescent="0.3">
      <c r="X656" s="110"/>
      <c r="Z656" s="129"/>
      <c r="AA656" s="109"/>
      <c r="AB656" s="130"/>
      <c r="AC656" s="131"/>
      <c r="AD656" s="129" t="str">
        <f t="shared" si="93"/>
        <v/>
      </c>
      <c r="AE656" s="132" t="str">
        <f t="shared" si="94"/>
        <v/>
      </c>
      <c r="AF656" s="129" t="str">
        <f t="shared" si="95"/>
        <v/>
      </c>
      <c r="AG656" s="132" t="str">
        <f t="shared" si="96"/>
        <v/>
      </c>
      <c r="AH656" s="133" t="str">
        <f t="shared" si="91"/>
        <v/>
      </c>
      <c r="AI656" s="133" t="str">
        <f t="shared" si="87"/>
        <v/>
      </c>
      <c r="AJ656" s="110"/>
      <c r="AK656" s="119" t="str">
        <f t="shared" si="88"/>
        <v/>
      </c>
      <c r="AL656" s="119" t="str">
        <f t="shared" si="89"/>
        <v/>
      </c>
      <c r="AM656" s="120" t="str">
        <f t="shared" si="90"/>
        <v/>
      </c>
    </row>
    <row r="657" spans="24:39" ht="3" hidden="1" customHeight="1" x14ac:dyDescent="0.3">
      <c r="Z657" s="109"/>
      <c r="AA657" s="109"/>
      <c r="AB657" s="130"/>
      <c r="AC657" s="131"/>
      <c r="AD657" s="129" t="str">
        <f t="shared" si="93"/>
        <v/>
      </c>
      <c r="AE657" s="132" t="str">
        <f t="shared" si="94"/>
        <v/>
      </c>
      <c r="AF657" s="129" t="str">
        <f t="shared" si="95"/>
        <v/>
      </c>
      <c r="AG657" s="132" t="str">
        <f t="shared" si="96"/>
        <v/>
      </c>
      <c r="AH657" s="133" t="str">
        <f t="shared" si="91"/>
        <v/>
      </c>
      <c r="AI657" s="133" t="str">
        <f t="shared" si="87"/>
        <v/>
      </c>
      <c r="AJ657" s="110"/>
      <c r="AK657" s="119" t="str">
        <f t="shared" si="88"/>
        <v/>
      </c>
      <c r="AL657" s="119" t="str">
        <f t="shared" si="89"/>
        <v/>
      </c>
      <c r="AM657" s="120" t="str">
        <f t="shared" si="90"/>
        <v/>
      </c>
    </row>
    <row r="658" spans="24:39" ht="3" hidden="1" customHeight="1" x14ac:dyDescent="0.3">
      <c r="Z658" s="109"/>
      <c r="AA658" s="109"/>
      <c r="AB658" s="130"/>
      <c r="AC658" s="131"/>
      <c r="AD658" s="129" t="str">
        <f t="shared" si="93"/>
        <v/>
      </c>
      <c r="AE658" s="132" t="str">
        <f t="shared" si="94"/>
        <v/>
      </c>
      <c r="AF658" s="129" t="str">
        <f t="shared" si="95"/>
        <v/>
      </c>
      <c r="AG658" s="132" t="str">
        <f t="shared" si="96"/>
        <v/>
      </c>
      <c r="AH658" s="133" t="str">
        <f t="shared" si="91"/>
        <v/>
      </c>
      <c r="AI658" s="133" t="str">
        <f t="shared" si="87"/>
        <v/>
      </c>
      <c r="AJ658" s="110"/>
      <c r="AK658" s="119" t="str">
        <f t="shared" si="88"/>
        <v/>
      </c>
      <c r="AL658" s="119" t="str">
        <f t="shared" si="89"/>
        <v/>
      </c>
      <c r="AM658" s="120" t="str">
        <f t="shared" si="90"/>
        <v/>
      </c>
    </row>
    <row r="659" spans="24:39" ht="3" hidden="1" customHeight="1" x14ac:dyDescent="0.3">
      <c r="Z659" s="109"/>
      <c r="AA659" s="109"/>
      <c r="AB659" s="130"/>
      <c r="AC659" s="131"/>
      <c r="AD659" s="129" t="str">
        <f t="shared" si="93"/>
        <v/>
      </c>
      <c r="AE659" s="132" t="str">
        <f t="shared" si="94"/>
        <v/>
      </c>
      <c r="AF659" s="129" t="str">
        <f t="shared" si="95"/>
        <v/>
      </c>
      <c r="AG659" s="132" t="str">
        <f t="shared" si="96"/>
        <v/>
      </c>
      <c r="AH659" s="133" t="str">
        <f t="shared" si="91"/>
        <v/>
      </c>
      <c r="AI659" s="133" t="str">
        <f t="shared" si="87"/>
        <v/>
      </c>
      <c r="AJ659" s="110"/>
      <c r="AK659" s="119" t="str">
        <f t="shared" si="88"/>
        <v/>
      </c>
      <c r="AL659" s="119" t="str">
        <f t="shared" si="89"/>
        <v/>
      </c>
      <c r="AM659" s="120" t="str">
        <f t="shared" si="90"/>
        <v/>
      </c>
    </row>
    <row r="660" spans="24:39" ht="3" hidden="1" customHeight="1" x14ac:dyDescent="0.3">
      <c r="Z660" s="109"/>
      <c r="AA660" s="109"/>
      <c r="AB660" s="130"/>
      <c r="AC660" s="131"/>
      <c r="AD660" s="129" t="str">
        <f t="shared" si="93"/>
        <v/>
      </c>
      <c r="AE660" s="132" t="str">
        <f t="shared" si="94"/>
        <v/>
      </c>
      <c r="AF660" s="129" t="str">
        <f t="shared" si="95"/>
        <v/>
      </c>
      <c r="AG660" s="132" t="str">
        <f t="shared" si="96"/>
        <v/>
      </c>
      <c r="AH660" s="133" t="str">
        <f t="shared" si="91"/>
        <v/>
      </c>
      <c r="AI660" s="133" t="str">
        <f t="shared" si="87"/>
        <v/>
      </c>
      <c r="AJ660" s="110"/>
      <c r="AK660" s="119" t="str">
        <f t="shared" si="88"/>
        <v/>
      </c>
      <c r="AL660" s="119" t="str">
        <f t="shared" si="89"/>
        <v/>
      </c>
      <c r="AM660" s="120" t="str">
        <f t="shared" si="90"/>
        <v/>
      </c>
    </row>
    <row r="661" spans="24:39" ht="3" hidden="1" customHeight="1" x14ac:dyDescent="0.3">
      <c r="Z661" s="109"/>
      <c r="AA661" s="109"/>
      <c r="AB661" s="130"/>
      <c r="AC661" s="131"/>
      <c r="AD661" s="129" t="str">
        <f t="shared" si="93"/>
        <v/>
      </c>
      <c r="AE661" s="132" t="str">
        <f t="shared" si="94"/>
        <v/>
      </c>
      <c r="AF661" s="129" t="str">
        <f t="shared" si="95"/>
        <v/>
      </c>
      <c r="AG661" s="132" t="str">
        <f t="shared" si="96"/>
        <v/>
      </c>
      <c r="AH661" s="133" t="str">
        <f t="shared" si="91"/>
        <v/>
      </c>
      <c r="AI661" s="133" t="str">
        <f t="shared" si="87"/>
        <v/>
      </c>
      <c r="AJ661" s="110"/>
      <c r="AK661" s="119" t="str">
        <f t="shared" si="88"/>
        <v/>
      </c>
      <c r="AL661" s="119" t="str">
        <f t="shared" si="89"/>
        <v/>
      </c>
      <c r="AM661" s="120" t="str">
        <f t="shared" si="90"/>
        <v/>
      </c>
    </row>
    <row r="662" spans="24:39" ht="3" hidden="1" customHeight="1" x14ac:dyDescent="0.3">
      <c r="Z662" s="109"/>
      <c r="AA662" s="109"/>
      <c r="AB662" s="130"/>
      <c r="AC662" s="131"/>
      <c r="AD662" s="129" t="str">
        <f t="shared" si="93"/>
        <v/>
      </c>
      <c r="AE662" s="132" t="str">
        <f t="shared" si="94"/>
        <v/>
      </c>
      <c r="AF662" s="129" t="str">
        <f t="shared" si="95"/>
        <v/>
      </c>
      <c r="AG662" s="132" t="str">
        <f t="shared" si="96"/>
        <v/>
      </c>
      <c r="AH662" s="133" t="str">
        <f t="shared" si="91"/>
        <v/>
      </c>
      <c r="AI662" s="133" t="str">
        <f t="shared" si="87"/>
        <v/>
      </c>
      <c r="AJ662" s="110"/>
      <c r="AK662" s="119" t="str">
        <f t="shared" si="88"/>
        <v/>
      </c>
      <c r="AL662" s="119" t="str">
        <f t="shared" si="89"/>
        <v/>
      </c>
      <c r="AM662" s="120" t="str">
        <f t="shared" si="90"/>
        <v/>
      </c>
    </row>
    <row r="663" spans="24:39" ht="3" hidden="1" customHeight="1" x14ac:dyDescent="0.3">
      <c r="Z663" s="109"/>
      <c r="AA663" s="109"/>
      <c r="AB663" s="130"/>
      <c r="AC663" s="131"/>
      <c r="AD663" s="129" t="str">
        <f t="shared" si="93"/>
        <v/>
      </c>
      <c r="AE663" s="132" t="str">
        <f t="shared" si="94"/>
        <v/>
      </c>
      <c r="AF663" s="129" t="str">
        <f t="shared" si="95"/>
        <v/>
      </c>
      <c r="AG663" s="132" t="str">
        <f t="shared" si="96"/>
        <v/>
      </c>
      <c r="AH663" s="133" t="str">
        <f t="shared" si="91"/>
        <v/>
      </c>
      <c r="AI663" s="133" t="str">
        <f t="shared" si="87"/>
        <v/>
      </c>
      <c r="AJ663" s="110"/>
      <c r="AK663" s="119" t="str">
        <f t="shared" si="88"/>
        <v/>
      </c>
      <c r="AL663" s="119" t="str">
        <f t="shared" si="89"/>
        <v/>
      </c>
      <c r="AM663" s="120" t="str">
        <f t="shared" si="90"/>
        <v/>
      </c>
    </row>
    <row r="664" spans="24:39" ht="3" hidden="1" customHeight="1" x14ac:dyDescent="0.3">
      <c r="Z664" s="109"/>
      <c r="AA664" s="109"/>
      <c r="AB664" s="130"/>
      <c r="AC664" s="131"/>
      <c r="AD664" s="129" t="str">
        <f t="shared" si="93"/>
        <v/>
      </c>
      <c r="AE664" s="132" t="str">
        <f t="shared" si="94"/>
        <v/>
      </c>
      <c r="AF664" s="129" t="str">
        <f t="shared" si="95"/>
        <v/>
      </c>
      <c r="AG664" s="132" t="str">
        <f t="shared" si="96"/>
        <v/>
      </c>
      <c r="AH664" s="133" t="str">
        <f t="shared" si="91"/>
        <v/>
      </c>
      <c r="AI664" s="133" t="str">
        <f t="shared" si="87"/>
        <v/>
      </c>
      <c r="AJ664" s="110"/>
      <c r="AK664" s="119" t="str">
        <f t="shared" si="88"/>
        <v/>
      </c>
      <c r="AL664" s="119" t="str">
        <f t="shared" si="89"/>
        <v/>
      </c>
      <c r="AM664" s="120" t="str">
        <f t="shared" si="90"/>
        <v/>
      </c>
    </row>
    <row r="665" spans="24:39" ht="3" hidden="1" customHeight="1" x14ac:dyDescent="0.3">
      <c r="Z665" s="109"/>
      <c r="AA665" s="109"/>
      <c r="AB665" s="130"/>
      <c r="AC665" s="131"/>
      <c r="AD665" s="129" t="str">
        <f t="shared" si="93"/>
        <v/>
      </c>
      <c r="AE665" s="132" t="str">
        <f t="shared" si="94"/>
        <v/>
      </c>
      <c r="AF665" s="129" t="str">
        <f t="shared" si="95"/>
        <v/>
      </c>
      <c r="AG665" s="132" t="str">
        <f t="shared" si="96"/>
        <v/>
      </c>
      <c r="AH665" s="133" t="str">
        <f t="shared" si="91"/>
        <v/>
      </c>
      <c r="AI665" s="133" t="str">
        <f t="shared" si="87"/>
        <v/>
      </c>
      <c r="AJ665" s="110"/>
      <c r="AK665" s="119" t="str">
        <f t="shared" si="88"/>
        <v/>
      </c>
      <c r="AL665" s="119" t="str">
        <f t="shared" si="89"/>
        <v/>
      </c>
      <c r="AM665" s="120" t="str">
        <f t="shared" si="90"/>
        <v/>
      </c>
    </row>
    <row r="666" spans="24:39" ht="3" hidden="1" customHeight="1" x14ac:dyDescent="0.3">
      <c r="Z666" s="109"/>
      <c r="AA666" s="109"/>
      <c r="AB666" s="130"/>
      <c r="AC666" s="131"/>
      <c r="AD666" s="129" t="str">
        <f t="shared" si="93"/>
        <v/>
      </c>
      <c r="AE666" s="132" t="str">
        <f t="shared" si="94"/>
        <v/>
      </c>
      <c r="AF666" s="129" t="str">
        <f t="shared" si="95"/>
        <v/>
      </c>
      <c r="AG666" s="132" t="str">
        <f t="shared" si="96"/>
        <v/>
      </c>
      <c r="AH666" s="133" t="str">
        <f t="shared" si="91"/>
        <v/>
      </c>
      <c r="AI666" s="133" t="str">
        <f t="shared" si="87"/>
        <v/>
      </c>
      <c r="AJ666" s="110"/>
      <c r="AK666" s="119" t="str">
        <f t="shared" si="88"/>
        <v/>
      </c>
      <c r="AL666" s="119" t="str">
        <f t="shared" si="89"/>
        <v/>
      </c>
      <c r="AM666" s="120" t="str">
        <f t="shared" si="90"/>
        <v/>
      </c>
    </row>
    <row r="667" spans="24:39" ht="3" hidden="1" customHeight="1" x14ac:dyDescent="0.3">
      <c r="Z667" s="109"/>
      <c r="AA667" s="109"/>
      <c r="AB667" s="130"/>
      <c r="AC667" s="131"/>
      <c r="AD667" s="129" t="str">
        <f t="shared" si="93"/>
        <v/>
      </c>
      <c r="AE667" s="132" t="str">
        <f t="shared" si="94"/>
        <v/>
      </c>
      <c r="AF667" s="129" t="str">
        <f t="shared" si="95"/>
        <v/>
      </c>
      <c r="AG667" s="132" t="str">
        <f t="shared" si="96"/>
        <v/>
      </c>
      <c r="AH667" s="133" t="str">
        <f t="shared" si="91"/>
        <v/>
      </c>
      <c r="AI667" s="133" t="str">
        <f t="shared" si="87"/>
        <v/>
      </c>
      <c r="AJ667" s="110"/>
      <c r="AK667" s="119" t="str">
        <f t="shared" si="88"/>
        <v/>
      </c>
      <c r="AL667" s="119" t="str">
        <f t="shared" si="89"/>
        <v/>
      </c>
      <c r="AM667" s="120" t="str">
        <f t="shared" si="90"/>
        <v/>
      </c>
    </row>
    <row r="668" spans="24:39" ht="3" hidden="1" customHeight="1" x14ac:dyDescent="0.3">
      <c r="Z668" s="109"/>
      <c r="AA668" s="109"/>
      <c r="AB668" s="130"/>
      <c r="AC668" s="131"/>
      <c r="AD668" s="129" t="str">
        <f t="shared" si="93"/>
        <v/>
      </c>
      <c r="AE668" s="132" t="str">
        <f t="shared" si="94"/>
        <v/>
      </c>
      <c r="AF668" s="129" t="str">
        <f t="shared" si="95"/>
        <v/>
      </c>
      <c r="AG668" s="132" t="str">
        <f t="shared" si="96"/>
        <v/>
      </c>
      <c r="AH668" s="133" t="str">
        <f t="shared" si="91"/>
        <v/>
      </c>
      <c r="AI668" s="133" t="str">
        <f t="shared" si="87"/>
        <v/>
      </c>
      <c r="AJ668" s="110"/>
      <c r="AK668" s="119" t="str">
        <f t="shared" si="88"/>
        <v/>
      </c>
      <c r="AL668" s="119" t="str">
        <f t="shared" si="89"/>
        <v/>
      </c>
      <c r="AM668" s="120" t="str">
        <f t="shared" si="90"/>
        <v/>
      </c>
    </row>
    <row r="669" spans="24:39" ht="3" hidden="1" customHeight="1" x14ac:dyDescent="0.3">
      <c r="Z669" s="109"/>
      <c r="AA669" s="109"/>
      <c r="AB669" s="130"/>
      <c r="AC669" s="131"/>
      <c r="AD669" s="129" t="str">
        <f t="shared" si="93"/>
        <v/>
      </c>
      <c r="AE669" s="132" t="str">
        <f t="shared" si="94"/>
        <v/>
      </c>
      <c r="AF669" s="129" t="str">
        <f t="shared" si="95"/>
        <v/>
      </c>
      <c r="AG669" s="132" t="str">
        <f t="shared" si="96"/>
        <v/>
      </c>
      <c r="AH669" s="133" t="str">
        <f t="shared" si="91"/>
        <v/>
      </c>
      <c r="AI669" s="133" t="str">
        <f t="shared" si="87"/>
        <v/>
      </c>
      <c r="AJ669" s="110"/>
      <c r="AK669" s="119" t="str">
        <f t="shared" si="88"/>
        <v/>
      </c>
      <c r="AL669" s="119" t="str">
        <f t="shared" si="89"/>
        <v/>
      </c>
      <c r="AM669" s="120" t="str">
        <f t="shared" si="90"/>
        <v/>
      </c>
    </row>
    <row r="670" spans="24:39" ht="3" hidden="1" customHeight="1" x14ac:dyDescent="0.3">
      <c r="Z670" s="109"/>
      <c r="AA670" s="109"/>
      <c r="AB670" s="130"/>
      <c r="AC670" s="131"/>
      <c r="AD670" s="129" t="str">
        <f t="shared" si="93"/>
        <v/>
      </c>
      <c r="AE670" s="132" t="str">
        <f t="shared" si="94"/>
        <v/>
      </c>
      <c r="AF670" s="129" t="str">
        <f t="shared" si="95"/>
        <v/>
      </c>
      <c r="AG670" s="132" t="str">
        <f t="shared" si="96"/>
        <v/>
      </c>
      <c r="AH670" s="133" t="str">
        <f t="shared" si="91"/>
        <v/>
      </c>
      <c r="AI670" s="133" t="str">
        <f t="shared" si="87"/>
        <v/>
      </c>
      <c r="AJ670" s="110"/>
      <c r="AK670" s="119" t="str">
        <f t="shared" si="88"/>
        <v/>
      </c>
      <c r="AL670" s="119" t="str">
        <f t="shared" si="89"/>
        <v/>
      </c>
      <c r="AM670" s="120" t="str">
        <f t="shared" si="90"/>
        <v/>
      </c>
    </row>
    <row r="671" spans="24:39" ht="3" hidden="1" customHeight="1" x14ac:dyDescent="0.3">
      <c r="Z671" s="109"/>
      <c r="AA671" s="109"/>
      <c r="AB671" s="130"/>
      <c r="AC671" s="131"/>
      <c r="AD671" s="129" t="str">
        <f t="shared" si="93"/>
        <v/>
      </c>
      <c r="AE671" s="132" t="str">
        <f t="shared" si="94"/>
        <v/>
      </c>
      <c r="AF671" s="129" t="str">
        <f t="shared" si="95"/>
        <v/>
      </c>
      <c r="AG671" s="132" t="str">
        <f t="shared" si="96"/>
        <v/>
      </c>
      <c r="AH671" s="133" t="str">
        <f t="shared" si="91"/>
        <v/>
      </c>
      <c r="AI671" s="133" t="str">
        <f t="shared" si="87"/>
        <v/>
      </c>
      <c r="AJ671" s="110"/>
      <c r="AK671" s="119" t="str">
        <f t="shared" si="88"/>
        <v/>
      </c>
      <c r="AL671" s="119" t="str">
        <f t="shared" si="89"/>
        <v/>
      </c>
      <c r="AM671" s="120" t="str">
        <f t="shared" si="90"/>
        <v/>
      </c>
    </row>
    <row r="672" spans="24:39" ht="3" hidden="1" customHeight="1" x14ac:dyDescent="0.3">
      <c r="X672" s="53"/>
      <c r="Y672" s="53"/>
      <c r="Z672" s="109"/>
      <c r="AA672" s="109"/>
      <c r="AB672" s="130"/>
      <c r="AC672" s="131"/>
      <c r="AD672" s="129" t="str">
        <f t="shared" si="93"/>
        <v/>
      </c>
      <c r="AE672" s="132" t="str">
        <f t="shared" si="94"/>
        <v/>
      </c>
      <c r="AF672" s="129" t="str">
        <f t="shared" si="95"/>
        <v/>
      </c>
      <c r="AG672" s="132" t="str">
        <f t="shared" si="96"/>
        <v/>
      </c>
      <c r="AH672" s="133" t="str">
        <f t="shared" si="91"/>
        <v/>
      </c>
      <c r="AI672" s="133" t="str">
        <f t="shared" si="87"/>
        <v/>
      </c>
      <c r="AJ672" s="110"/>
      <c r="AK672" s="119" t="str">
        <f t="shared" si="88"/>
        <v/>
      </c>
      <c r="AL672" s="119" t="str">
        <f t="shared" si="89"/>
        <v/>
      </c>
      <c r="AM672" s="120" t="str">
        <f t="shared" si="90"/>
        <v/>
      </c>
    </row>
    <row r="673" spans="26:39" ht="3" hidden="1" customHeight="1" x14ac:dyDescent="0.3">
      <c r="Z673" s="109"/>
      <c r="AA673" s="109"/>
      <c r="AB673" s="130"/>
      <c r="AC673" s="131"/>
      <c r="AD673" s="129" t="str">
        <f t="shared" si="93"/>
        <v/>
      </c>
      <c r="AE673" s="132" t="str">
        <f t="shared" si="94"/>
        <v/>
      </c>
      <c r="AF673" s="129" t="str">
        <f t="shared" si="95"/>
        <v/>
      </c>
      <c r="AG673" s="132" t="str">
        <f t="shared" si="96"/>
        <v/>
      </c>
      <c r="AH673" s="133" t="str">
        <f t="shared" si="91"/>
        <v/>
      </c>
      <c r="AI673" s="133" t="str">
        <f t="shared" si="87"/>
        <v/>
      </c>
      <c r="AJ673" s="110"/>
      <c r="AK673" s="119" t="str">
        <f t="shared" si="88"/>
        <v/>
      </c>
      <c r="AL673" s="119" t="str">
        <f t="shared" si="89"/>
        <v/>
      </c>
      <c r="AM673" s="120" t="str">
        <f t="shared" si="90"/>
        <v/>
      </c>
    </row>
    <row r="674" spans="26:39" ht="3" hidden="1" customHeight="1" x14ac:dyDescent="0.3">
      <c r="Z674" s="109"/>
      <c r="AA674" s="109"/>
      <c r="AB674" s="130"/>
      <c r="AC674" s="131"/>
      <c r="AD674" s="129" t="str">
        <f t="shared" si="93"/>
        <v/>
      </c>
      <c r="AE674" s="132" t="str">
        <f t="shared" si="94"/>
        <v/>
      </c>
      <c r="AF674" s="129" t="str">
        <f t="shared" si="95"/>
        <v/>
      </c>
      <c r="AG674" s="132" t="str">
        <f t="shared" si="96"/>
        <v/>
      </c>
      <c r="AH674" s="133" t="str">
        <f t="shared" si="91"/>
        <v/>
      </c>
      <c r="AI674" s="133" t="str">
        <f t="shared" si="87"/>
        <v/>
      </c>
      <c r="AJ674" s="110"/>
      <c r="AK674" s="119" t="str">
        <f t="shared" si="88"/>
        <v/>
      </c>
      <c r="AL674" s="119" t="str">
        <f t="shared" si="89"/>
        <v/>
      </c>
      <c r="AM674" s="120" t="str">
        <f t="shared" si="90"/>
        <v/>
      </c>
    </row>
    <row r="675" spans="26:39" ht="3" hidden="1" customHeight="1" x14ac:dyDescent="0.3">
      <c r="Z675" s="109"/>
      <c r="AA675" s="109"/>
      <c r="AB675" s="130"/>
      <c r="AC675" s="131"/>
      <c r="AD675" s="129" t="str">
        <f t="shared" si="93"/>
        <v/>
      </c>
      <c r="AE675" s="132" t="str">
        <f t="shared" si="94"/>
        <v/>
      </c>
      <c r="AF675" s="129" t="str">
        <f t="shared" si="95"/>
        <v/>
      </c>
      <c r="AG675" s="132" t="str">
        <f t="shared" si="96"/>
        <v/>
      </c>
      <c r="AH675" s="133" t="str">
        <f t="shared" si="91"/>
        <v/>
      </c>
      <c r="AI675" s="133" t="str">
        <f t="shared" si="87"/>
        <v/>
      </c>
      <c r="AJ675" s="110"/>
      <c r="AK675" s="119" t="str">
        <f t="shared" si="88"/>
        <v/>
      </c>
      <c r="AL675" s="119" t="str">
        <f t="shared" si="89"/>
        <v/>
      </c>
      <c r="AM675" s="120" t="str">
        <f t="shared" si="90"/>
        <v/>
      </c>
    </row>
    <row r="676" spans="26:39" ht="3" hidden="1" customHeight="1" x14ac:dyDescent="0.3">
      <c r="Z676" s="109"/>
      <c r="AA676" s="109"/>
      <c r="AB676" s="130"/>
      <c r="AC676" s="131"/>
      <c r="AD676" s="129" t="str">
        <f t="shared" si="93"/>
        <v/>
      </c>
      <c r="AE676" s="132" t="str">
        <f t="shared" si="94"/>
        <v/>
      </c>
      <c r="AF676" s="129" t="str">
        <f t="shared" si="95"/>
        <v/>
      </c>
      <c r="AG676" s="132" t="str">
        <f t="shared" si="96"/>
        <v/>
      </c>
      <c r="AH676" s="133" t="str">
        <f t="shared" si="91"/>
        <v/>
      </c>
      <c r="AI676" s="133" t="str">
        <f t="shared" si="87"/>
        <v/>
      </c>
      <c r="AJ676" s="110"/>
      <c r="AK676" s="119" t="str">
        <f t="shared" si="88"/>
        <v/>
      </c>
      <c r="AL676" s="119" t="str">
        <f t="shared" si="89"/>
        <v/>
      </c>
      <c r="AM676" s="120" t="str">
        <f t="shared" si="90"/>
        <v/>
      </c>
    </row>
    <row r="677" spans="26:39" ht="3" hidden="1" customHeight="1" x14ac:dyDescent="0.3">
      <c r="Z677" s="109"/>
      <c r="AA677" s="109"/>
      <c r="AB677" s="130"/>
      <c r="AC677" s="131"/>
      <c r="AD677" s="129" t="str">
        <f t="shared" si="93"/>
        <v/>
      </c>
      <c r="AE677" s="132" t="str">
        <f t="shared" si="94"/>
        <v/>
      </c>
      <c r="AF677" s="129" t="str">
        <f t="shared" si="95"/>
        <v/>
      </c>
      <c r="AG677" s="132" t="str">
        <f t="shared" si="96"/>
        <v/>
      </c>
      <c r="AH677" s="133" t="str">
        <f t="shared" si="91"/>
        <v/>
      </c>
      <c r="AI677" s="133" t="str">
        <f t="shared" si="87"/>
        <v/>
      </c>
      <c r="AJ677" s="110"/>
      <c r="AK677" s="119" t="str">
        <f t="shared" si="88"/>
        <v/>
      </c>
      <c r="AL677" s="119" t="str">
        <f t="shared" si="89"/>
        <v/>
      </c>
      <c r="AM677" s="120" t="str">
        <f t="shared" si="90"/>
        <v/>
      </c>
    </row>
    <row r="678" spans="26:39" ht="3" hidden="1" customHeight="1" x14ac:dyDescent="0.3">
      <c r="Z678" s="109"/>
      <c r="AA678" s="109"/>
      <c r="AB678" s="130"/>
      <c r="AC678" s="131"/>
      <c r="AD678" s="129" t="str">
        <f t="shared" si="93"/>
        <v/>
      </c>
      <c r="AE678" s="132" t="str">
        <f t="shared" si="94"/>
        <v/>
      </c>
      <c r="AF678" s="129" t="str">
        <f t="shared" si="95"/>
        <v/>
      </c>
      <c r="AG678" s="132" t="str">
        <f t="shared" si="96"/>
        <v/>
      </c>
      <c r="AH678" s="133" t="str">
        <f t="shared" si="91"/>
        <v/>
      </c>
      <c r="AI678" s="133" t="str">
        <f t="shared" si="87"/>
        <v/>
      </c>
      <c r="AJ678" s="110"/>
      <c r="AK678" s="119" t="str">
        <f t="shared" si="88"/>
        <v/>
      </c>
      <c r="AL678" s="119" t="str">
        <f t="shared" si="89"/>
        <v/>
      </c>
      <c r="AM678" s="120" t="str">
        <f t="shared" si="90"/>
        <v/>
      </c>
    </row>
    <row r="679" spans="26:39" ht="3" hidden="1" customHeight="1" x14ac:dyDescent="0.3">
      <c r="Z679" s="109"/>
      <c r="AA679" s="109"/>
      <c r="AB679" s="130"/>
      <c r="AC679" s="131"/>
      <c r="AD679" s="129" t="str">
        <f t="shared" si="93"/>
        <v/>
      </c>
      <c r="AE679" s="132" t="str">
        <f t="shared" si="94"/>
        <v/>
      </c>
      <c r="AF679" s="129" t="str">
        <f t="shared" si="95"/>
        <v/>
      </c>
      <c r="AG679" s="132" t="str">
        <f t="shared" si="96"/>
        <v/>
      </c>
      <c r="AH679" s="133" t="str">
        <f t="shared" si="91"/>
        <v/>
      </c>
      <c r="AI679" s="133" t="str">
        <f t="shared" si="87"/>
        <v/>
      </c>
      <c r="AJ679" s="110"/>
      <c r="AK679" s="119" t="str">
        <f t="shared" si="88"/>
        <v/>
      </c>
      <c r="AL679" s="119" t="str">
        <f t="shared" si="89"/>
        <v/>
      </c>
      <c r="AM679" s="120" t="str">
        <f t="shared" si="90"/>
        <v/>
      </c>
    </row>
    <row r="680" spans="26:39" ht="3" hidden="1" customHeight="1" x14ac:dyDescent="0.3">
      <c r="Z680" s="109"/>
      <c r="AA680" s="109"/>
      <c r="AB680" s="130"/>
      <c r="AC680" s="131"/>
      <c r="AD680" s="129" t="str">
        <f t="shared" si="93"/>
        <v/>
      </c>
      <c r="AE680" s="132" t="str">
        <f t="shared" si="94"/>
        <v/>
      </c>
      <c r="AF680" s="129" t="str">
        <f t="shared" si="95"/>
        <v/>
      </c>
      <c r="AG680" s="132" t="str">
        <f t="shared" si="96"/>
        <v/>
      </c>
      <c r="AH680" s="133" t="str">
        <f t="shared" si="91"/>
        <v/>
      </c>
      <c r="AI680" s="133" t="str">
        <f t="shared" si="87"/>
        <v/>
      </c>
      <c r="AJ680" s="110"/>
      <c r="AK680" s="119" t="str">
        <f t="shared" si="88"/>
        <v/>
      </c>
      <c r="AL680" s="119" t="str">
        <f t="shared" si="89"/>
        <v/>
      </c>
      <c r="AM680" s="120" t="str">
        <f t="shared" si="90"/>
        <v/>
      </c>
    </row>
    <row r="681" spans="26:39" ht="3" hidden="1" customHeight="1" x14ac:dyDescent="0.3">
      <c r="Z681" s="109"/>
      <c r="AA681" s="109"/>
      <c r="AB681" s="130"/>
      <c r="AC681" s="131"/>
      <c r="AD681" s="129" t="str">
        <f t="shared" si="93"/>
        <v/>
      </c>
      <c r="AE681" s="132" t="str">
        <f t="shared" si="94"/>
        <v/>
      </c>
      <c r="AF681" s="129" t="str">
        <f t="shared" si="95"/>
        <v/>
      </c>
      <c r="AG681" s="132" t="str">
        <f t="shared" si="96"/>
        <v/>
      </c>
      <c r="AH681" s="133" t="str">
        <f t="shared" si="91"/>
        <v/>
      </c>
      <c r="AI681" s="133" t="str">
        <f t="shared" si="87"/>
        <v/>
      </c>
      <c r="AJ681" s="110"/>
      <c r="AK681" s="119" t="str">
        <f t="shared" si="88"/>
        <v/>
      </c>
      <c r="AL681" s="119" t="str">
        <f t="shared" si="89"/>
        <v/>
      </c>
      <c r="AM681" s="120" t="str">
        <f t="shared" si="90"/>
        <v/>
      </c>
    </row>
    <row r="682" spans="26:39" ht="3" hidden="1" customHeight="1" x14ac:dyDescent="0.3">
      <c r="Z682" s="109"/>
      <c r="AA682" s="109"/>
      <c r="AB682" s="130"/>
      <c r="AC682" s="131"/>
      <c r="AD682" s="129" t="str">
        <f t="shared" si="93"/>
        <v/>
      </c>
      <c r="AE682" s="132" t="str">
        <f t="shared" si="94"/>
        <v/>
      </c>
      <c r="AF682" s="129" t="str">
        <f t="shared" si="95"/>
        <v/>
      </c>
      <c r="AG682" s="132" t="str">
        <f t="shared" si="96"/>
        <v/>
      </c>
      <c r="AH682" s="133" t="str">
        <f t="shared" si="91"/>
        <v/>
      </c>
      <c r="AI682" s="133" t="str">
        <f t="shared" si="87"/>
        <v/>
      </c>
      <c r="AJ682" s="110"/>
      <c r="AK682" s="119" t="str">
        <f t="shared" si="88"/>
        <v/>
      </c>
      <c r="AL682" s="119" t="str">
        <f t="shared" si="89"/>
        <v/>
      </c>
      <c r="AM682" s="120" t="str">
        <f t="shared" si="90"/>
        <v/>
      </c>
    </row>
    <row r="683" spans="26:39" ht="3" hidden="1" customHeight="1" x14ac:dyDescent="0.3">
      <c r="Z683" s="109"/>
      <c r="AA683" s="109"/>
      <c r="AB683" s="130"/>
      <c r="AC683" s="131"/>
      <c r="AD683" s="129" t="str">
        <f t="shared" si="93"/>
        <v/>
      </c>
      <c r="AE683" s="132" t="str">
        <f t="shared" si="94"/>
        <v/>
      </c>
      <c r="AF683" s="129" t="str">
        <f t="shared" si="95"/>
        <v/>
      </c>
      <c r="AG683" s="132" t="str">
        <f t="shared" si="96"/>
        <v/>
      </c>
      <c r="AH683" s="133" t="str">
        <f t="shared" si="91"/>
        <v/>
      </c>
      <c r="AI683" s="133" t="str">
        <f t="shared" si="87"/>
        <v/>
      </c>
      <c r="AJ683" s="110"/>
      <c r="AK683" s="119" t="str">
        <f t="shared" si="88"/>
        <v/>
      </c>
      <c r="AL683" s="119" t="str">
        <f t="shared" si="89"/>
        <v/>
      </c>
      <c r="AM683" s="120" t="str">
        <f t="shared" si="90"/>
        <v/>
      </c>
    </row>
    <row r="684" spans="26:39" ht="3" hidden="1" customHeight="1" x14ac:dyDescent="0.3">
      <c r="Z684" s="109"/>
      <c r="AA684" s="109"/>
      <c r="AB684" s="130"/>
      <c r="AC684" s="131"/>
      <c r="AD684" s="129" t="str">
        <f t="shared" ref="AD684:AD715" si="97">IF(AC684="","",AD$651+(2*(AC684-AC$651)*AA$656))</f>
        <v/>
      </c>
      <c r="AE684" s="132" t="str">
        <f t="shared" si="94"/>
        <v/>
      </c>
      <c r="AF684" s="129" t="str">
        <f t="shared" si="95"/>
        <v/>
      </c>
      <c r="AG684" s="132" t="str">
        <f t="shared" si="96"/>
        <v/>
      </c>
      <c r="AH684" s="133" t="str">
        <f t="shared" si="91"/>
        <v/>
      </c>
      <c r="AI684" s="133" t="str">
        <f t="shared" si="87"/>
        <v/>
      </c>
      <c r="AJ684" s="110"/>
      <c r="AK684" s="119" t="str">
        <f t="shared" si="88"/>
        <v/>
      </c>
      <c r="AL684" s="119" t="str">
        <f t="shared" si="89"/>
        <v/>
      </c>
      <c r="AM684" s="120" t="str">
        <f t="shared" si="90"/>
        <v/>
      </c>
    </row>
    <row r="685" spans="26:39" ht="3" hidden="1" customHeight="1" x14ac:dyDescent="0.3">
      <c r="Z685" s="109"/>
      <c r="AA685" s="109"/>
      <c r="AB685" s="130"/>
      <c r="AC685" s="131"/>
      <c r="AD685" s="129" t="str">
        <f t="shared" si="97"/>
        <v/>
      </c>
      <c r="AE685" s="132" t="str">
        <f t="shared" si="94"/>
        <v/>
      </c>
      <c r="AF685" s="129" t="str">
        <f t="shared" si="95"/>
        <v/>
      </c>
      <c r="AG685" s="132" t="str">
        <f t="shared" si="96"/>
        <v/>
      </c>
      <c r="AH685" s="133" t="str">
        <f t="shared" si="91"/>
        <v/>
      </c>
      <c r="AI685" s="133" t="str">
        <f t="shared" si="87"/>
        <v/>
      </c>
      <c r="AJ685" s="110"/>
      <c r="AK685" s="119" t="str">
        <f t="shared" si="88"/>
        <v/>
      </c>
      <c r="AL685" s="119" t="str">
        <f t="shared" si="89"/>
        <v/>
      </c>
      <c r="AM685" s="120" t="str">
        <f t="shared" si="90"/>
        <v/>
      </c>
    </row>
    <row r="686" spans="26:39" ht="3" hidden="1" customHeight="1" x14ac:dyDescent="0.3">
      <c r="Z686" s="109"/>
      <c r="AA686" s="109"/>
      <c r="AB686" s="130"/>
      <c r="AC686" s="131"/>
      <c r="AD686" s="129" t="str">
        <f t="shared" si="97"/>
        <v/>
      </c>
      <c r="AE686" s="132" t="str">
        <f t="shared" si="94"/>
        <v/>
      </c>
      <c r="AF686" s="129" t="str">
        <f t="shared" si="95"/>
        <v/>
      </c>
      <c r="AG686" s="132" t="str">
        <f t="shared" si="96"/>
        <v/>
      </c>
      <c r="AH686" s="133" t="str">
        <f t="shared" si="91"/>
        <v/>
      </c>
      <c r="AI686" s="133" t="str">
        <f t="shared" si="87"/>
        <v/>
      </c>
      <c r="AJ686" s="110"/>
      <c r="AK686" s="119" t="str">
        <f t="shared" si="88"/>
        <v/>
      </c>
      <c r="AL686" s="119" t="str">
        <f t="shared" si="89"/>
        <v/>
      </c>
      <c r="AM686" s="120" t="str">
        <f t="shared" si="90"/>
        <v/>
      </c>
    </row>
    <row r="687" spans="26:39" ht="3" hidden="1" customHeight="1" x14ac:dyDescent="0.3">
      <c r="Z687" s="109"/>
      <c r="AA687" s="109"/>
      <c r="AB687" s="130"/>
      <c r="AC687" s="131"/>
      <c r="AD687" s="129" t="str">
        <f t="shared" si="97"/>
        <v/>
      </c>
      <c r="AE687" s="132" t="str">
        <f t="shared" si="94"/>
        <v/>
      </c>
      <c r="AF687" s="129" t="str">
        <f t="shared" si="95"/>
        <v/>
      </c>
      <c r="AG687" s="132" t="str">
        <f t="shared" si="96"/>
        <v/>
      </c>
      <c r="AH687" s="133" t="str">
        <f t="shared" si="91"/>
        <v/>
      </c>
      <c r="AI687" s="133" t="str">
        <f t="shared" si="87"/>
        <v/>
      </c>
      <c r="AJ687" s="110"/>
      <c r="AK687" s="119" t="str">
        <f t="shared" si="88"/>
        <v/>
      </c>
      <c r="AL687" s="119" t="str">
        <f t="shared" si="89"/>
        <v/>
      </c>
      <c r="AM687" s="120" t="str">
        <f t="shared" si="90"/>
        <v/>
      </c>
    </row>
    <row r="688" spans="26:39" ht="3" hidden="1" customHeight="1" x14ac:dyDescent="0.3">
      <c r="Z688" s="109"/>
      <c r="AA688" s="109"/>
      <c r="AB688" s="130"/>
      <c r="AC688" s="131"/>
      <c r="AD688" s="129" t="str">
        <f t="shared" si="97"/>
        <v/>
      </c>
      <c r="AE688" s="132" t="str">
        <f t="shared" si="94"/>
        <v/>
      </c>
      <c r="AF688" s="129" t="str">
        <f t="shared" si="95"/>
        <v/>
      </c>
      <c r="AG688" s="132" t="str">
        <f t="shared" si="96"/>
        <v/>
      </c>
      <c r="AH688" s="133" t="str">
        <f t="shared" si="91"/>
        <v/>
      </c>
      <c r="AI688" s="133" t="str">
        <f t="shared" si="87"/>
        <v/>
      </c>
      <c r="AJ688" s="110"/>
      <c r="AK688" s="119" t="str">
        <f t="shared" si="88"/>
        <v/>
      </c>
      <c r="AL688" s="119" t="str">
        <f t="shared" si="89"/>
        <v/>
      </c>
      <c r="AM688" s="120" t="str">
        <f t="shared" si="90"/>
        <v/>
      </c>
    </row>
    <row r="689" spans="26:39" ht="3" hidden="1" customHeight="1" x14ac:dyDescent="0.3">
      <c r="Z689" s="109"/>
      <c r="AA689" s="109"/>
      <c r="AB689" s="130"/>
      <c r="AC689" s="131"/>
      <c r="AD689" s="129" t="str">
        <f t="shared" si="97"/>
        <v/>
      </c>
      <c r="AE689" s="132" t="str">
        <f t="shared" si="94"/>
        <v/>
      </c>
      <c r="AF689" s="129" t="str">
        <f t="shared" si="95"/>
        <v/>
      </c>
      <c r="AG689" s="132" t="str">
        <f t="shared" si="96"/>
        <v/>
      </c>
      <c r="AH689" s="133" t="str">
        <f t="shared" si="91"/>
        <v/>
      </c>
      <c r="AI689" s="133" t="str">
        <f t="shared" ref="AI689:AI752" si="98">IF(AC689="","",IF(AC689=D$62,0,IF(AC689&gt;D$62,AI688+AF689,"")))</f>
        <v/>
      </c>
      <c r="AJ689" s="110"/>
      <c r="AK689" s="119" t="str">
        <f t="shared" ref="AK689:AK752" si="99">IF(AI689="","",AJ689-D$62)</f>
        <v/>
      </c>
      <c r="AL689" s="119" t="str">
        <f t="shared" si="89"/>
        <v/>
      </c>
      <c r="AM689" s="120" t="str">
        <f t="shared" si="90"/>
        <v/>
      </c>
    </row>
    <row r="690" spans="26:39" ht="3" hidden="1" customHeight="1" x14ac:dyDescent="0.3">
      <c r="Z690" s="109"/>
      <c r="AA690" s="109"/>
      <c r="AB690" s="130"/>
      <c r="AC690" s="131"/>
      <c r="AD690" s="129" t="str">
        <f t="shared" si="97"/>
        <v/>
      </c>
      <c r="AE690" s="132" t="str">
        <f t="shared" si="94"/>
        <v/>
      </c>
      <c r="AF690" s="129" t="str">
        <f t="shared" si="95"/>
        <v/>
      </c>
      <c r="AG690" s="132" t="str">
        <f t="shared" si="96"/>
        <v/>
      </c>
      <c r="AH690" s="133" t="str">
        <f t="shared" si="91"/>
        <v/>
      </c>
      <c r="AI690" s="133" t="str">
        <f t="shared" si="98"/>
        <v/>
      </c>
      <c r="AJ690" s="110"/>
      <c r="AK690" s="119" t="str">
        <f t="shared" si="99"/>
        <v/>
      </c>
      <c r="AL690" s="119" t="str">
        <f t="shared" si="89"/>
        <v/>
      </c>
      <c r="AM690" s="120" t="str">
        <f t="shared" si="90"/>
        <v/>
      </c>
    </row>
    <row r="691" spans="26:39" ht="3" hidden="1" customHeight="1" x14ac:dyDescent="0.3">
      <c r="Z691" s="109"/>
      <c r="AA691" s="109"/>
      <c r="AB691" s="130"/>
      <c r="AC691" s="131"/>
      <c r="AD691" s="129" t="str">
        <f t="shared" si="97"/>
        <v/>
      </c>
      <c r="AE691" s="132" t="str">
        <f t="shared" si="94"/>
        <v/>
      </c>
      <c r="AF691" s="129" t="str">
        <f t="shared" si="95"/>
        <v/>
      </c>
      <c r="AG691" s="132" t="str">
        <f t="shared" si="96"/>
        <v/>
      </c>
      <c r="AH691" s="133" t="str">
        <f t="shared" si="91"/>
        <v/>
      </c>
      <c r="AI691" s="133" t="str">
        <f t="shared" si="98"/>
        <v/>
      </c>
      <c r="AJ691" s="110"/>
      <c r="AK691" s="119" t="str">
        <f t="shared" si="99"/>
        <v/>
      </c>
      <c r="AL691" s="119" t="str">
        <f t="shared" ref="AL691:AL754" si="100">IF(AK691="","",IF(AK691&gt;G$121,AK691-G$121/2,AK691/2))</f>
        <v/>
      </c>
      <c r="AM691" s="120" t="str">
        <f t="shared" ref="AM691:AM754" si="101">IF(AL691="","",0.6*G$122*(2*32.2*AL691)^0.5)</f>
        <v/>
      </c>
    </row>
    <row r="692" spans="26:39" ht="3" hidden="1" customHeight="1" x14ac:dyDescent="0.3">
      <c r="Z692" s="109"/>
      <c r="AA692" s="109"/>
      <c r="AB692" s="130"/>
      <c r="AC692" s="131"/>
      <c r="AD692" s="129" t="str">
        <f t="shared" si="97"/>
        <v/>
      </c>
      <c r="AE692" s="132" t="str">
        <f t="shared" si="94"/>
        <v/>
      </c>
      <c r="AF692" s="129" t="str">
        <f t="shared" si="95"/>
        <v/>
      </c>
      <c r="AG692" s="132" t="str">
        <f t="shared" si="96"/>
        <v/>
      </c>
      <c r="AH692" s="133" t="str">
        <f t="shared" si="91"/>
        <v/>
      </c>
      <c r="AI692" s="133" t="str">
        <f t="shared" si="98"/>
        <v/>
      </c>
      <c r="AJ692" s="110"/>
      <c r="AK692" s="119" t="str">
        <f t="shared" si="99"/>
        <v/>
      </c>
      <c r="AL692" s="119" t="str">
        <f t="shared" si="100"/>
        <v/>
      </c>
      <c r="AM692" s="120" t="str">
        <f t="shared" si="101"/>
        <v/>
      </c>
    </row>
    <row r="693" spans="26:39" ht="3" hidden="1" customHeight="1" x14ac:dyDescent="0.3">
      <c r="Z693" s="109"/>
      <c r="AA693" s="109"/>
      <c r="AB693" s="130"/>
      <c r="AC693" s="131"/>
      <c r="AD693" s="129" t="str">
        <f t="shared" si="97"/>
        <v/>
      </c>
      <c r="AE693" s="132" t="str">
        <f t="shared" si="94"/>
        <v/>
      </c>
      <c r="AF693" s="129" t="str">
        <f t="shared" si="95"/>
        <v/>
      </c>
      <c r="AG693" s="132" t="str">
        <f t="shared" si="96"/>
        <v/>
      </c>
      <c r="AH693" s="133" t="str">
        <f t="shared" ref="AH693:AH756" si="102">IF(AC693="","",AH692+AF693)</f>
        <v/>
      </c>
      <c r="AI693" s="133" t="str">
        <f t="shared" si="98"/>
        <v/>
      </c>
      <c r="AJ693" s="110"/>
      <c r="AK693" s="119" t="str">
        <f t="shared" si="99"/>
        <v/>
      </c>
      <c r="AL693" s="119" t="str">
        <f t="shared" si="100"/>
        <v/>
      </c>
      <c r="AM693" s="120" t="str">
        <f t="shared" si="101"/>
        <v/>
      </c>
    </row>
    <row r="694" spans="26:39" ht="3" hidden="1" customHeight="1" x14ac:dyDescent="0.3">
      <c r="Z694" s="109"/>
      <c r="AA694" s="109"/>
      <c r="AB694" s="130"/>
      <c r="AC694" s="131"/>
      <c r="AD694" s="129" t="str">
        <f t="shared" si="97"/>
        <v/>
      </c>
      <c r="AE694" s="132" t="str">
        <f t="shared" si="94"/>
        <v/>
      </c>
      <c r="AF694" s="129" t="str">
        <f t="shared" si="95"/>
        <v/>
      </c>
      <c r="AG694" s="132" t="str">
        <f t="shared" si="96"/>
        <v/>
      </c>
      <c r="AH694" s="133" t="str">
        <f t="shared" si="102"/>
        <v/>
      </c>
      <c r="AI694" s="133" t="str">
        <f t="shared" si="98"/>
        <v/>
      </c>
      <c r="AJ694" s="110"/>
      <c r="AK694" s="119" t="str">
        <f t="shared" si="99"/>
        <v/>
      </c>
      <c r="AL694" s="119" t="str">
        <f t="shared" si="100"/>
        <v/>
      </c>
      <c r="AM694" s="120" t="str">
        <f t="shared" si="101"/>
        <v/>
      </c>
    </row>
    <row r="695" spans="26:39" ht="3" hidden="1" customHeight="1" x14ac:dyDescent="0.3">
      <c r="Z695" s="109"/>
      <c r="AA695" s="109"/>
      <c r="AB695" s="130"/>
      <c r="AC695" s="131"/>
      <c r="AD695" s="129" t="str">
        <f t="shared" si="97"/>
        <v/>
      </c>
      <c r="AE695" s="132" t="str">
        <f t="shared" si="94"/>
        <v/>
      </c>
      <c r="AF695" s="129" t="str">
        <f t="shared" si="95"/>
        <v/>
      </c>
      <c r="AG695" s="132" t="str">
        <f t="shared" si="96"/>
        <v/>
      </c>
      <c r="AH695" s="133" t="str">
        <f t="shared" si="102"/>
        <v/>
      </c>
      <c r="AI695" s="133" t="str">
        <f t="shared" si="98"/>
        <v/>
      </c>
      <c r="AJ695" s="110"/>
      <c r="AK695" s="119" t="str">
        <f t="shared" si="99"/>
        <v/>
      </c>
      <c r="AL695" s="119" t="str">
        <f t="shared" si="100"/>
        <v/>
      </c>
      <c r="AM695" s="120" t="str">
        <f t="shared" si="101"/>
        <v/>
      </c>
    </row>
    <row r="696" spans="26:39" ht="3" hidden="1" customHeight="1" x14ac:dyDescent="0.3">
      <c r="Z696" s="109"/>
      <c r="AA696" s="109"/>
      <c r="AB696" s="130"/>
      <c r="AC696" s="131"/>
      <c r="AD696" s="129" t="str">
        <f t="shared" si="97"/>
        <v/>
      </c>
      <c r="AE696" s="132" t="str">
        <f t="shared" si="94"/>
        <v/>
      </c>
      <c r="AF696" s="129" t="str">
        <f t="shared" si="95"/>
        <v/>
      </c>
      <c r="AG696" s="132" t="str">
        <f t="shared" si="96"/>
        <v/>
      </c>
      <c r="AH696" s="133" t="str">
        <f t="shared" si="102"/>
        <v/>
      </c>
      <c r="AI696" s="133" t="str">
        <f t="shared" si="98"/>
        <v/>
      </c>
      <c r="AJ696" s="110"/>
      <c r="AK696" s="119" t="str">
        <f t="shared" si="99"/>
        <v/>
      </c>
      <c r="AL696" s="119" t="str">
        <f t="shared" si="100"/>
        <v/>
      </c>
      <c r="AM696" s="120" t="str">
        <f t="shared" si="101"/>
        <v/>
      </c>
    </row>
    <row r="697" spans="26:39" ht="3" hidden="1" customHeight="1" x14ac:dyDescent="0.3">
      <c r="Z697" s="109"/>
      <c r="AA697" s="109"/>
      <c r="AB697" s="130"/>
      <c r="AC697" s="131"/>
      <c r="AD697" s="129" t="str">
        <f t="shared" si="97"/>
        <v/>
      </c>
      <c r="AE697" s="132" t="str">
        <f t="shared" si="94"/>
        <v/>
      </c>
      <c r="AF697" s="129" t="str">
        <f t="shared" si="95"/>
        <v/>
      </c>
      <c r="AG697" s="132" t="str">
        <f t="shared" si="96"/>
        <v/>
      </c>
      <c r="AH697" s="133" t="str">
        <f t="shared" si="102"/>
        <v/>
      </c>
      <c r="AI697" s="133" t="str">
        <f t="shared" si="98"/>
        <v/>
      </c>
      <c r="AJ697" s="110"/>
      <c r="AK697" s="119" t="str">
        <f t="shared" si="99"/>
        <v/>
      </c>
      <c r="AL697" s="119" t="str">
        <f t="shared" si="100"/>
        <v/>
      </c>
      <c r="AM697" s="120" t="str">
        <f t="shared" si="101"/>
        <v/>
      </c>
    </row>
    <row r="698" spans="26:39" ht="3" hidden="1" customHeight="1" x14ac:dyDescent="0.3">
      <c r="Z698" s="109"/>
      <c r="AA698" s="109"/>
      <c r="AB698" s="130"/>
      <c r="AC698" s="131"/>
      <c r="AD698" s="129" t="str">
        <f t="shared" si="97"/>
        <v/>
      </c>
      <c r="AE698" s="132" t="str">
        <f t="shared" si="94"/>
        <v/>
      </c>
      <c r="AF698" s="129" t="str">
        <f t="shared" si="95"/>
        <v/>
      </c>
      <c r="AG698" s="132" t="str">
        <f t="shared" si="96"/>
        <v/>
      </c>
      <c r="AH698" s="133" t="str">
        <f t="shared" si="102"/>
        <v/>
      </c>
      <c r="AI698" s="133" t="str">
        <f t="shared" si="98"/>
        <v/>
      </c>
      <c r="AJ698" s="110"/>
      <c r="AK698" s="119" t="str">
        <f t="shared" si="99"/>
        <v/>
      </c>
      <c r="AL698" s="119" t="str">
        <f t="shared" si="100"/>
        <v/>
      </c>
      <c r="AM698" s="120" t="str">
        <f t="shared" si="101"/>
        <v/>
      </c>
    </row>
    <row r="699" spans="26:39" ht="3" hidden="1" customHeight="1" x14ac:dyDescent="0.3">
      <c r="Z699" s="109"/>
      <c r="AA699" s="109"/>
      <c r="AB699" s="130"/>
      <c r="AC699" s="131"/>
      <c r="AD699" s="129" t="str">
        <f t="shared" si="97"/>
        <v/>
      </c>
      <c r="AE699" s="132" t="str">
        <f t="shared" si="94"/>
        <v/>
      </c>
      <c r="AF699" s="129" t="str">
        <f t="shared" si="95"/>
        <v/>
      </c>
      <c r="AG699" s="132" t="str">
        <f t="shared" si="96"/>
        <v/>
      </c>
      <c r="AH699" s="133" t="str">
        <f t="shared" si="102"/>
        <v/>
      </c>
      <c r="AI699" s="133" t="str">
        <f t="shared" si="98"/>
        <v/>
      </c>
      <c r="AJ699" s="110"/>
      <c r="AK699" s="119" t="str">
        <f t="shared" si="99"/>
        <v/>
      </c>
      <c r="AL699" s="119" t="str">
        <f t="shared" si="100"/>
        <v/>
      </c>
      <c r="AM699" s="120" t="str">
        <f t="shared" si="101"/>
        <v/>
      </c>
    </row>
    <row r="700" spans="26:39" ht="3" hidden="1" customHeight="1" x14ac:dyDescent="0.3">
      <c r="Z700" s="109"/>
      <c r="AA700" s="109"/>
      <c r="AB700" s="130"/>
      <c r="AC700" s="131"/>
      <c r="AD700" s="129" t="str">
        <f t="shared" si="97"/>
        <v/>
      </c>
      <c r="AE700" s="132" t="str">
        <f t="shared" si="94"/>
        <v/>
      </c>
      <c r="AF700" s="129" t="str">
        <f t="shared" si="95"/>
        <v/>
      </c>
      <c r="AG700" s="132" t="str">
        <f t="shared" si="96"/>
        <v/>
      </c>
      <c r="AH700" s="133" t="str">
        <f t="shared" si="102"/>
        <v/>
      </c>
      <c r="AI700" s="133" t="str">
        <f t="shared" si="98"/>
        <v/>
      </c>
      <c r="AJ700" s="110"/>
      <c r="AK700" s="119" t="str">
        <f t="shared" si="99"/>
        <v/>
      </c>
      <c r="AL700" s="119" t="str">
        <f t="shared" si="100"/>
        <v/>
      </c>
      <c r="AM700" s="120" t="str">
        <f t="shared" si="101"/>
        <v/>
      </c>
    </row>
    <row r="701" spans="26:39" ht="3" hidden="1" customHeight="1" x14ac:dyDescent="0.3">
      <c r="Z701" s="109"/>
      <c r="AA701" s="109"/>
      <c r="AB701" s="130"/>
      <c r="AC701" s="131"/>
      <c r="AD701" s="129" t="str">
        <f t="shared" si="97"/>
        <v/>
      </c>
      <c r="AE701" s="132" t="str">
        <f t="shared" si="94"/>
        <v/>
      </c>
      <c r="AF701" s="129" t="str">
        <f t="shared" si="95"/>
        <v/>
      </c>
      <c r="AG701" s="132" t="str">
        <f t="shared" si="96"/>
        <v/>
      </c>
      <c r="AH701" s="133" t="str">
        <f t="shared" si="102"/>
        <v/>
      </c>
      <c r="AI701" s="133" t="str">
        <f t="shared" si="98"/>
        <v/>
      </c>
      <c r="AJ701" s="110"/>
      <c r="AK701" s="119" t="str">
        <f t="shared" si="99"/>
        <v/>
      </c>
      <c r="AL701" s="119" t="str">
        <f t="shared" si="100"/>
        <v/>
      </c>
      <c r="AM701" s="120" t="str">
        <f t="shared" si="101"/>
        <v/>
      </c>
    </row>
    <row r="702" spans="26:39" ht="3" hidden="1" customHeight="1" x14ac:dyDescent="0.3">
      <c r="Z702" s="109"/>
      <c r="AA702" s="109"/>
      <c r="AB702" s="130"/>
      <c r="AC702" s="131"/>
      <c r="AD702" s="129" t="str">
        <f t="shared" si="97"/>
        <v/>
      </c>
      <c r="AE702" s="132" t="str">
        <f t="shared" si="94"/>
        <v/>
      </c>
      <c r="AF702" s="129" t="str">
        <f t="shared" si="95"/>
        <v/>
      </c>
      <c r="AG702" s="132" t="str">
        <f t="shared" si="96"/>
        <v/>
      </c>
      <c r="AH702" s="133" t="str">
        <f t="shared" si="102"/>
        <v/>
      </c>
      <c r="AI702" s="133" t="str">
        <f t="shared" si="98"/>
        <v/>
      </c>
      <c r="AJ702" s="110"/>
      <c r="AK702" s="119" t="str">
        <f t="shared" si="99"/>
        <v/>
      </c>
      <c r="AL702" s="119" t="str">
        <f t="shared" si="100"/>
        <v/>
      </c>
      <c r="AM702" s="120" t="str">
        <f t="shared" si="101"/>
        <v/>
      </c>
    </row>
    <row r="703" spans="26:39" ht="3" hidden="1" customHeight="1" x14ac:dyDescent="0.3">
      <c r="Z703" s="109"/>
      <c r="AA703" s="109"/>
      <c r="AB703" s="130"/>
      <c r="AC703" s="131"/>
      <c r="AD703" s="129" t="str">
        <f t="shared" si="97"/>
        <v/>
      </c>
      <c r="AE703" s="132" t="str">
        <f t="shared" si="94"/>
        <v/>
      </c>
      <c r="AF703" s="129" t="str">
        <f t="shared" si="95"/>
        <v/>
      </c>
      <c r="AG703" s="132" t="str">
        <f t="shared" si="96"/>
        <v/>
      </c>
      <c r="AH703" s="133" t="str">
        <f t="shared" si="102"/>
        <v/>
      </c>
      <c r="AI703" s="133" t="str">
        <f t="shared" si="98"/>
        <v/>
      </c>
      <c r="AJ703" s="110"/>
      <c r="AK703" s="119" t="str">
        <f t="shared" si="99"/>
        <v/>
      </c>
      <c r="AL703" s="119" t="str">
        <f t="shared" si="100"/>
        <v/>
      </c>
      <c r="AM703" s="120" t="str">
        <f t="shared" si="101"/>
        <v/>
      </c>
    </row>
    <row r="704" spans="26:39" ht="3" hidden="1" customHeight="1" x14ac:dyDescent="0.3">
      <c r="Z704" s="109"/>
      <c r="AA704" s="109"/>
      <c r="AB704" s="130"/>
      <c r="AC704" s="131"/>
      <c r="AD704" s="129" t="str">
        <f t="shared" si="97"/>
        <v/>
      </c>
      <c r="AE704" s="132" t="str">
        <f t="shared" si="94"/>
        <v/>
      </c>
      <c r="AF704" s="129" t="str">
        <f t="shared" si="95"/>
        <v/>
      </c>
      <c r="AG704" s="132" t="str">
        <f t="shared" si="96"/>
        <v/>
      </c>
      <c r="AH704" s="133" t="str">
        <f t="shared" si="102"/>
        <v/>
      </c>
      <c r="AI704" s="133" t="str">
        <f t="shared" si="98"/>
        <v/>
      </c>
      <c r="AJ704" s="110"/>
      <c r="AK704" s="119" t="str">
        <f t="shared" si="99"/>
        <v/>
      </c>
      <c r="AL704" s="119" t="str">
        <f t="shared" si="100"/>
        <v/>
      </c>
      <c r="AM704" s="120" t="str">
        <f t="shared" si="101"/>
        <v/>
      </c>
    </row>
    <row r="705" spans="26:39" ht="3" hidden="1" customHeight="1" x14ac:dyDescent="0.3">
      <c r="Z705" s="109"/>
      <c r="AA705" s="109"/>
      <c r="AB705" s="130"/>
      <c r="AC705" s="131"/>
      <c r="AD705" s="129" t="str">
        <f t="shared" si="97"/>
        <v/>
      </c>
      <c r="AE705" s="132" t="str">
        <f t="shared" si="94"/>
        <v/>
      </c>
      <c r="AF705" s="129" t="str">
        <f t="shared" si="95"/>
        <v/>
      </c>
      <c r="AG705" s="132" t="str">
        <f t="shared" si="96"/>
        <v/>
      </c>
      <c r="AH705" s="133" t="str">
        <f t="shared" si="102"/>
        <v/>
      </c>
      <c r="AI705" s="133" t="str">
        <f t="shared" si="98"/>
        <v/>
      </c>
      <c r="AJ705" s="110"/>
      <c r="AK705" s="119" t="str">
        <f t="shared" si="99"/>
        <v/>
      </c>
      <c r="AL705" s="119" t="str">
        <f t="shared" si="100"/>
        <v/>
      </c>
      <c r="AM705" s="120" t="str">
        <f t="shared" si="101"/>
        <v/>
      </c>
    </row>
    <row r="706" spans="26:39" ht="3" hidden="1" customHeight="1" x14ac:dyDescent="0.3">
      <c r="Z706" s="109"/>
      <c r="AA706" s="109"/>
      <c r="AB706" s="130"/>
      <c r="AC706" s="131"/>
      <c r="AD706" s="129" t="str">
        <f t="shared" si="97"/>
        <v/>
      </c>
      <c r="AE706" s="132" t="str">
        <f t="shared" si="94"/>
        <v/>
      </c>
      <c r="AF706" s="129" t="str">
        <f t="shared" si="95"/>
        <v/>
      </c>
      <c r="AG706" s="132" t="str">
        <f t="shared" si="96"/>
        <v/>
      </c>
      <c r="AH706" s="133" t="str">
        <f t="shared" si="102"/>
        <v/>
      </c>
      <c r="AI706" s="133" t="str">
        <f t="shared" si="98"/>
        <v/>
      </c>
      <c r="AJ706" s="110"/>
      <c r="AK706" s="119" t="str">
        <f t="shared" si="99"/>
        <v/>
      </c>
      <c r="AL706" s="119" t="str">
        <f t="shared" si="100"/>
        <v/>
      </c>
      <c r="AM706" s="120" t="str">
        <f t="shared" si="101"/>
        <v/>
      </c>
    </row>
    <row r="707" spans="26:39" ht="3" hidden="1" customHeight="1" x14ac:dyDescent="0.3">
      <c r="Z707" s="109"/>
      <c r="AA707" s="109"/>
      <c r="AB707" s="130"/>
      <c r="AC707" s="131"/>
      <c r="AD707" s="129" t="str">
        <f t="shared" si="97"/>
        <v/>
      </c>
      <c r="AE707" s="132" t="str">
        <f t="shared" si="94"/>
        <v/>
      </c>
      <c r="AF707" s="129" t="str">
        <f t="shared" si="95"/>
        <v/>
      </c>
      <c r="AG707" s="132" t="str">
        <f t="shared" si="96"/>
        <v/>
      </c>
      <c r="AH707" s="133" t="str">
        <f t="shared" si="102"/>
        <v/>
      </c>
      <c r="AI707" s="133" t="str">
        <f t="shared" si="98"/>
        <v/>
      </c>
      <c r="AJ707" s="110"/>
      <c r="AK707" s="119" t="str">
        <f t="shared" si="99"/>
        <v/>
      </c>
      <c r="AL707" s="119" t="str">
        <f t="shared" si="100"/>
        <v/>
      </c>
      <c r="AM707" s="120" t="str">
        <f t="shared" si="101"/>
        <v/>
      </c>
    </row>
    <row r="708" spans="26:39" ht="3" hidden="1" customHeight="1" x14ac:dyDescent="0.3">
      <c r="Z708" s="109"/>
      <c r="AA708" s="109"/>
      <c r="AB708" s="130"/>
      <c r="AC708" s="131"/>
      <c r="AD708" s="129" t="str">
        <f t="shared" si="97"/>
        <v/>
      </c>
      <c r="AE708" s="132" t="str">
        <f t="shared" si="94"/>
        <v/>
      </c>
      <c r="AF708" s="129" t="str">
        <f t="shared" si="95"/>
        <v/>
      </c>
      <c r="AG708" s="132" t="str">
        <f t="shared" si="96"/>
        <v/>
      </c>
      <c r="AH708" s="133" t="str">
        <f t="shared" si="102"/>
        <v/>
      </c>
      <c r="AI708" s="133" t="str">
        <f t="shared" si="98"/>
        <v/>
      </c>
      <c r="AJ708" s="110"/>
      <c r="AK708" s="119" t="str">
        <f t="shared" si="99"/>
        <v/>
      </c>
      <c r="AL708" s="119" t="str">
        <f t="shared" si="100"/>
        <v/>
      </c>
      <c r="AM708" s="120" t="str">
        <f t="shared" si="101"/>
        <v/>
      </c>
    </row>
    <row r="709" spans="26:39" ht="3" hidden="1" customHeight="1" x14ac:dyDescent="0.3">
      <c r="Z709" s="109"/>
      <c r="AA709" s="109"/>
      <c r="AB709" s="130"/>
      <c r="AC709" s="131"/>
      <c r="AD709" s="129" t="str">
        <f t="shared" si="97"/>
        <v/>
      </c>
      <c r="AE709" s="132" t="str">
        <f t="shared" si="94"/>
        <v/>
      </c>
      <c r="AF709" s="129" t="str">
        <f t="shared" si="95"/>
        <v/>
      </c>
      <c r="AG709" s="132" t="str">
        <f t="shared" si="96"/>
        <v/>
      </c>
      <c r="AH709" s="133" t="str">
        <f t="shared" si="102"/>
        <v/>
      </c>
      <c r="AI709" s="133" t="str">
        <f t="shared" si="98"/>
        <v/>
      </c>
      <c r="AJ709" s="110"/>
      <c r="AK709" s="119" t="str">
        <f t="shared" si="99"/>
        <v/>
      </c>
      <c r="AL709" s="119" t="str">
        <f t="shared" si="100"/>
        <v/>
      </c>
      <c r="AM709" s="120" t="str">
        <f t="shared" si="101"/>
        <v/>
      </c>
    </row>
    <row r="710" spans="26:39" ht="3" hidden="1" customHeight="1" x14ac:dyDescent="0.3">
      <c r="Z710" s="109"/>
      <c r="AA710" s="109"/>
      <c r="AB710" s="130"/>
      <c r="AC710" s="131"/>
      <c r="AD710" s="129" t="str">
        <f t="shared" si="97"/>
        <v/>
      </c>
      <c r="AE710" s="132" t="str">
        <f t="shared" si="94"/>
        <v/>
      </c>
      <c r="AF710" s="129" t="str">
        <f t="shared" si="95"/>
        <v/>
      </c>
      <c r="AG710" s="132" t="str">
        <f t="shared" si="96"/>
        <v/>
      </c>
      <c r="AH710" s="133" t="str">
        <f t="shared" si="102"/>
        <v/>
      </c>
      <c r="AI710" s="133" t="str">
        <f t="shared" si="98"/>
        <v/>
      </c>
      <c r="AJ710" s="110"/>
      <c r="AK710" s="119" t="str">
        <f t="shared" si="99"/>
        <v/>
      </c>
      <c r="AL710" s="119" t="str">
        <f t="shared" si="100"/>
        <v/>
      </c>
      <c r="AM710" s="120" t="str">
        <f t="shared" si="101"/>
        <v/>
      </c>
    </row>
    <row r="711" spans="26:39" ht="3" hidden="1" customHeight="1" x14ac:dyDescent="0.3">
      <c r="Z711" s="109"/>
      <c r="AA711" s="109"/>
      <c r="AB711" s="130"/>
      <c r="AC711" s="131"/>
      <c r="AD711" s="129" t="str">
        <f t="shared" si="97"/>
        <v/>
      </c>
      <c r="AE711" s="132" t="str">
        <f t="shared" si="94"/>
        <v/>
      </c>
      <c r="AF711" s="129" t="str">
        <f t="shared" si="95"/>
        <v/>
      </c>
      <c r="AG711" s="132" t="str">
        <f t="shared" si="96"/>
        <v/>
      </c>
      <c r="AH711" s="133" t="str">
        <f t="shared" si="102"/>
        <v/>
      </c>
      <c r="AI711" s="133" t="str">
        <f t="shared" si="98"/>
        <v/>
      </c>
      <c r="AJ711" s="110"/>
      <c r="AK711" s="119" t="str">
        <f t="shared" si="99"/>
        <v/>
      </c>
      <c r="AL711" s="119" t="str">
        <f t="shared" si="100"/>
        <v/>
      </c>
      <c r="AM711" s="120" t="str">
        <f t="shared" si="101"/>
        <v/>
      </c>
    </row>
    <row r="712" spans="26:39" ht="3" hidden="1" customHeight="1" x14ac:dyDescent="0.3">
      <c r="Z712" s="109"/>
      <c r="AA712" s="109"/>
      <c r="AB712" s="130"/>
      <c r="AC712" s="131"/>
      <c r="AD712" s="129" t="str">
        <f t="shared" si="97"/>
        <v/>
      </c>
      <c r="AE712" s="132" t="str">
        <f t="shared" si="94"/>
        <v/>
      </c>
      <c r="AF712" s="129" t="str">
        <f t="shared" si="95"/>
        <v/>
      </c>
      <c r="AG712" s="132" t="str">
        <f t="shared" si="96"/>
        <v/>
      </c>
      <c r="AH712" s="133" t="str">
        <f t="shared" si="102"/>
        <v/>
      </c>
      <c r="AI712" s="133" t="str">
        <f t="shared" si="98"/>
        <v/>
      </c>
      <c r="AJ712" s="110"/>
      <c r="AK712" s="119" t="str">
        <f t="shared" si="99"/>
        <v/>
      </c>
      <c r="AL712" s="119" t="str">
        <f t="shared" si="100"/>
        <v/>
      </c>
      <c r="AM712" s="120" t="str">
        <f t="shared" si="101"/>
        <v/>
      </c>
    </row>
    <row r="713" spans="26:39" ht="3" hidden="1" customHeight="1" x14ac:dyDescent="0.3">
      <c r="Z713" s="109"/>
      <c r="AA713" s="109"/>
      <c r="AB713" s="130"/>
      <c r="AC713" s="131"/>
      <c r="AD713" s="129" t="str">
        <f t="shared" si="97"/>
        <v/>
      </c>
      <c r="AE713" s="132" t="str">
        <f t="shared" si="94"/>
        <v/>
      </c>
      <c r="AF713" s="129" t="str">
        <f t="shared" si="95"/>
        <v/>
      </c>
      <c r="AG713" s="132" t="str">
        <f t="shared" si="96"/>
        <v/>
      </c>
      <c r="AH713" s="133" t="str">
        <f t="shared" si="102"/>
        <v/>
      </c>
      <c r="AI713" s="133" t="str">
        <f t="shared" si="98"/>
        <v/>
      </c>
      <c r="AJ713" s="110"/>
      <c r="AK713" s="119" t="str">
        <f t="shared" si="99"/>
        <v/>
      </c>
      <c r="AL713" s="119" t="str">
        <f t="shared" si="100"/>
        <v/>
      </c>
      <c r="AM713" s="120" t="str">
        <f t="shared" si="101"/>
        <v/>
      </c>
    </row>
    <row r="714" spans="26:39" ht="3" hidden="1" customHeight="1" x14ac:dyDescent="0.3">
      <c r="Z714" s="109"/>
      <c r="AA714" s="109"/>
      <c r="AB714" s="130"/>
      <c r="AC714" s="131"/>
      <c r="AD714" s="129" t="str">
        <f t="shared" si="97"/>
        <v/>
      </c>
      <c r="AE714" s="132" t="str">
        <f t="shared" si="94"/>
        <v/>
      </c>
      <c r="AF714" s="129" t="str">
        <f t="shared" si="95"/>
        <v/>
      </c>
      <c r="AG714" s="132" t="str">
        <f t="shared" si="96"/>
        <v/>
      </c>
      <c r="AH714" s="133" t="str">
        <f t="shared" si="102"/>
        <v/>
      </c>
      <c r="AI714" s="133" t="str">
        <f t="shared" si="98"/>
        <v/>
      </c>
      <c r="AJ714" s="110"/>
      <c r="AK714" s="119" t="str">
        <f t="shared" si="99"/>
        <v/>
      </c>
      <c r="AL714" s="119" t="str">
        <f t="shared" si="100"/>
        <v/>
      </c>
      <c r="AM714" s="120" t="str">
        <f t="shared" si="101"/>
        <v/>
      </c>
    </row>
    <row r="715" spans="26:39" ht="3" hidden="1" customHeight="1" x14ac:dyDescent="0.3">
      <c r="Z715" s="109"/>
      <c r="AA715" s="109"/>
      <c r="AB715" s="130"/>
      <c r="AC715" s="131"/>
      <c r="AD715" s="129" t="str">
        <f t="shared" si="97"/>
        <v/>
      </c>
      <c r="AE715" s="132" t="str">
        <f t="shared" si="94"/>
        <v/>
      </c>
      <c r="AF715" s="129" t="str">
        <f t="shared" si="95"/>
        <v/>
      </c>
      <c r="AG715" s="132" t="str">
        <f t="shared" si="96"/>
        <v/>
      </c>
      <c r="AH715" s="133" t="str">
        <f t="shared" si="102"/>
        <v/>
      </c>
      <c r="AI715" s="133" t="str">
        <f t="shared" si="98"/>
        <v/>
      </c>
      <c r="AJ715" s="110"/>
      <c r="AK715" s="119" t="str">
        <f t="shared" si="99"/>
        <v/>
      </c>
      <c r="AL715" s="119" t="str">
        <f t="shared" si="100"/>
        <v/>
      </c>
      <c r="AM715" s="120" t="str">
        <f t="shared" si="101"/>
        <v/>
      </c>
    </row>
    <row r="716" spans="26:39" ht="3" hidden="1" customHeight="1" x14ac:dyDescent="0.3">
      <c r="Z716" s="109"/>
      <c r="AA716" s="109"/>
      <c r="AB716" s="130"/>
      <c r="AC716" s="131"/>
      <c r="AD716" s="129" t="str">
        <f t="shared" ref="AD716:AD747" si="103">IF(AC716="","",AD$651+(2*(AC716-AC$651)*AA$656))</f>
        <v/>
      </c>
      <c r="AE716" s="132" t="str">
        <f t="shared" si="94"/>
        <v/>
      </c>
      <c r="AF716" s="129" t="str">
        <f t="shared" si="95"/>
        <v/>
      </c>
      <c r="AG716" s="132" t="str">
        <f t="shared" si="96"/>
        <v/>
      </c>
      <c r="AH716" s="133" t="str">
        <f t="shared" si="102"/>
        <v/>
      </c>
      <c r="AI716" s="133" t="str">
        <f t="shared" si="98"/>
        <v/>
      </c>
      <c r="AJ716" s="110"/>
      <c r="AK716" s="119" t="str">
        <f t="shared" si="99"/>
        <v/>
      </c>
      <c r="AL716" s="119" t="str">
        <f t="shared" si="100"/>
        <v/>
      </c>
      <c r="AM716" s="120" t="str">
        <f t="shared" si="101"/>
        <v/>
      </c>
    </row>
    <row r="717" spans="26:39" ht="3" hidden="1" customHeight="1" x14ac:dyDescent="0.3">
      <c r="Z717" s="109"/>
      <c r="AA717" s="109"/>
      <c r="AB717" s="130"/>
      <c r="AC717" s="131"/>
      <c r="AD717" s="129" t="str">
        <f t="shared" si="103"/>
        <v/>
      </c>
      <c r="AE717" s="132" t="str">
        <f t="shared" ref="AE717:AE751" si="104">IF(AC717="","",(AD717/2)^2*3.1415)</f>
        <v/>
      </c>
      <c r="AF717" s="129" t="str">
        <f t="shared" ref="AF717:AF751" si="105">IF(AC717="","",(AC717-AC716)/3*(AE716+AE717+(AE717*AE716)^0.5))</f>
        <v/>
      </c>
      <c r="AG717" s="132" t="str">
        <f t="shared" ref="AG717:AG751" si="106">IF(AC717="","",AG716+AF717)</f>
        <v/>
      </c>
      <c r="AH717" s="133" t="str">
        <f t="shared" si="102"/>
        <v/>
      </c>
      <c r="AI717" s="133" t="str">
        <f t="shared" si="98"/>
        <v/>
      </c>
      <c r="AJ717" s="110"/>
      <c r="AK717" s="119" t="str">
        <f t="shared" si="99"/>
        <v/>
      </c>
      <c r="AL717" s="119" t="str">
        <f t="shared" si="100"/>
        <v/>
      </c>
      <c r="AM717" s="120" t="str">
        <f t="shared" si="101"/>
        <v/>
      </c>
    </row>
    <row r="718" spans="26:39" ht="3" hidden="1" customHeight="1" x14ac:dyDescent="0.3">
      <c r="Z718" s="109"/>
      <c r="AA718" s="109"/>
      <c r="AB718" s="130"/>
      <c r="AC718" s="131"/>
      <c r="AD718" s="129" t="str">
        <f t="shared" si="103"/>
        <v/>
      </c>
      <c r="AE718" s="132" t="str">
        <f t="shared" si="104"/>
        <v/>
      </c>
      <c r="AF718" s="129" t="str">
        <f t="shared" si="105"/>
        <v/>
      </c>
      <c r="AG718" s="132" t="str">
        <f t="shared" si="106"/>
        <v/>
      </c>
      <c r="AH718" s="133" t="str">
        <f t="shared" si="102"/>
        <v/>
      </c>
      <c r="AI718" s="133" t="str">
        <f t="shared" si="98"/>
        <v/>
      </c>
      <c r="AJ718" s="110"/>
      <c r="AK718" s="119" t="str">
        <f t="shared" si="99"/>
        <v/>
      </c>
      <c r="AL718" s="119" t="str">
        <f t="shared" si="100"/>
        <v/>
      </c>
      <c r="AM718" s="120" t="str">
        <f t="shared" si="101"/>
        <v/>
      </c>
    </row>
    <row r="719" spans="26:39" ht="3" hidden="1" customHeight="1" x14ac:dyDescent="0.3">
      <c r="Z719" s="109"/>
      <c r="AA719" s="109"/>
      <c r="AB719" s="130"/>
      <c r="AC719" s="131"/>
      <c r="AD719" s="129" t="str">
        <f t="shared" si="103"/>
        <v/>
      </c>
      <c r="AE719" s="132" t="str">
        <f t="shared" si="104"/>
        <v/>
      </c>
      <c r="AF719" s="129" t="str">
        <f t="shared" si="105"/>
        <v/>
      </c>
      <c r="AG719" s="132" t="str">
        <f t="shared" si="106"/>
        <v/>
      </c>
      <c r="AH719" s="133" t="str">
        <f t="shared" si="102"/>
        <v/>
      </c>
      <c r="AI719" s="133" t="str">
        <f t="shared" si="98"/>
        <v/>
      </c>
      <c r="AJ719" s="110"/>
      <c r="AK719" s="119" t="str">
        <f t="shared" si="99"/>
        <v/>
      </c>
      <c r="AL719" s="119" t="str">
        <f t="shared" si="100"/>
        <v/>
      </c>
      <c r="AM719" s="120" t="str">
        <f t="shared" si="101"/>
        <v/>
      </c>
    </row>
    <row r="720" spans="26:39" ht="3" hidden="1" customHeight="1" x14ac:dyDescent="0.3">
      <c r="Z720" s="109"/>
      <c r="AA720" s="109"/>
      <c r="AB720" s="130"/>
      <c r="AC720" s="131"/>
      <c r="AD720" s="129" t="str">
        <f t="shared" si="103"/>
        <v/>
      </c>
      <c r="AE720" s="132" t="str">
        <f t="shared" si="104"/>
        <v/>
      </c>
      <c r="AF720" s="129" t="str">
        <f t="shared" si="105"/>
        <v/>
      </c>
      <c r="AG720" s="132" t="str">
        <f t="shared" si="106"/>
        <v/>
      </c>
      <c r="AH720" s="133" t="str">
        <f t="shared" si="102"/>
        <v/>
      </c>
      <c r="AI720" s="133" t="str">
        <f t="shared" si="98"/>
        <v/>
      </c>
      <c r="AJ720" s="110"/>
      <c r="AK720" s="119" t="str">
        <f t="shared" si="99"/>
        <v/>
      </c>
      <c r="AL720" s="119" t="str">
        <f t="shared" si="100"/>
        <v/>
      </c>
      <c r="AM720" s="120" t="str">
        <f t="shared" si="101"/>
        <v/>
      </c>
    </row>
    <row r="721" spans="26:39" ht="3" hidden="1" customHeight="1" x14ac:dyDescent="0.3">
      <c r="Z721" s="109"/>
      <c r="AA721" s="109"/>
      <c r="AB721" s="130"/>
      <c r="AC721" s="131"/>
      <c r="AD721" s="129" t="str">
        <f t="shared" si="103"/>
        <v/>
      </c>
      <c r="AE721" s="132" t="str">
        <f t="shared" si="104"/>
        <v/>
      </c>
      <c r="AF721" s="129" t="str">
        <f t="shared" si="105"/>
        <v/>
      </c>
      <c r="AG721" s="132" t="str">
        <f t="shared" si="106"/>
        <v/>
      </c>
      <c r="AH721" s="133" t="str">
        <f t="shared" si="102"/>
        <v/>
      </c>
      <c r="AI721" s="133" t="str">
        <f t="shared" si="98"/>
        <v/>
      </c>
      <c r="AJ721" s="110"/>
      <c r="AK721" s="119" t="str">
        <f t="shared" si="99"/>
        <v/>
      </c>
      <c r="AL721" s="119" t="str">
        <f t="shared" si="100"/>
        <v/>
      </c>
      <c r="AM721" s="120" t="str">
        <f t="shared" si="101"/>
        <v/>
      </c>
    </row>
    <row r="722" spans="26:39" ht="3" hidden="1" customHeight="1" x14ac:dyDescent="0.3">
      <c r="Z722" s="109"/>
      <c r="AA722" s="109"/>
      <c r="AB722" s="130"/>
      <c r="AC722" s="131"/>
      <c r="AD722" s="129" t="str">
        <f t="shared" si="103"/>
        <v/>
      </c>
      <c r="AE722" s="132" t="str">
        <f t="shared" si="104"/>
        <v/>
      </c>
      <c r="AF722" s="129" t="str">
        <f t="shared" si="105"/>
        <v/>
      </c>
      <c r="AG722" s="132" t="str">
        <f t="shared" si="106"/>
        <v/>
      </c>
      <c r="AH722" s="133" t="str">
        <f t="shared" si="102"/>
        <v/>
      </c>
      <c r="AI722" s="133" t="str">
        <f t="shared" si="98"/>
        <v/>
      </c>
      <c r="AJ722" s="110"/>
      <c r="AK722" s="119" t="str">
        <f t="shared" si="99"/>
        <v/>
      </c>
      <c r="AL722" s="119" t="str">
        <f t="shared" si="100"/>
        <v/>
      </c>
      <c r="AM722" s="120" t="str">
        <f t="shared" si="101"/>
        <v/>
      </c>
    </row>
    <row r="723" spans="26:39" ht="3" hidden="1" customHeight="1" x14ac:dyDescent="0.3">
      <c r="Z723" s="109"/>
      <c r="AA723" s="109"/>
      <c r="AB723" s="130"/>
      <c r="AC723" s="131"/>
      <c r="AD723" s="129" t="str">
        <f t="shared" si="103"/>
        <v/>
      </c>
      <c r="AE723" s="132" t="str">
        <f t="shared" si="104"/>
        <v/>
      </c>
      <c r="AF723" s="129" t="str">
        <f t="shared" si="105"/>
        <v/>
      </c>
      <c r="AG723" s="132" t="str">
        <f t="shared" si="106"/>
        <v/>
      </c>
      <c r="AH723" s="133" t="str">
        <f t="shared" si="102"/>
        <v/>
      </c>
      <c r="AI723" s="133" t="str">
        <f t="shared" si="98"/>
        <v/>
      </c>
      <c r="AJ723" s="110"/>
      <c r="AK723" s="119" t="str">
        <f t="shared" si="99"/>
        <v/>
      </c>
      <c r="AL723" s="119" t="str">
        <f t="shared" si="100"/>
        <v/>
      </c>
      <c r="AM723" s="120" t="str">
        <f t="shared" si="101"/>
        <v/>
      </c>
    </row>
    <row r="724" spans="26:39" ht="3" hidden="1" customHeight="1" x14ac:dyDescent="0.3">
      <c r="Z724" s="109"/>
      <c r="AA724" s="109"/>
      <c r="AB724" s="130"/>
      <c r="AC724" s="131"/>
      <c r="AD724" s="129" t="str">
        <f t="shared" si="103"/>
        <v/>
      </c>
      <c r="AE724" s="132" t="str">
        <f t="shared" si="104"/>
        <v/>
      </c>
      <c r="AF724" s="129" t="str">
        <f t="shared" si="105"/>
        <v/>
      </c>
      <c r="AG724" s="132" t="str">
        <f t="shared" si="106"/>
        <v/>
      </c>
      <c r="AH724" s="133" t="str">
        <f t="shared" si="102"/>
        <v/>
      </c>
      <c r="AI724" s="133" t="str">
        <f t="shared" si="98"/>
        <v/>
      </c>
      <c r="AJ724" s="110"/>
      <c r="AK724" s="119" t="str">
        <f t="shared" si="99"/>
        <v/>
      </c>
      <c r="AL724" s="119" t="str">
        <f t="shared" si="100"/>
        <v/>
      </c>
      <c r="AM724" s="120" t="str">
        <f t="shared" si="101"/>
        <v/>
      </c>
    </row>
    <row r="725" spans="26:39" ht="3" hidden="1" customHeight="1" x14ac:dyDescent="0.3">
      <c r="Z725" s="109"/>
      <c r="AA725" s="109"/>
      <c r="AB725" s="130"/>
      <c r="AC725" s="131"/>
      <c r="AD725" s="129" t="str">
        <f t="shared" si="103"/>
        <v/>
      </c>
      <c r="AE725" s="132" t="str">
        <f t="shared" si="104"/>
        <v/>
      </c>
      <c r="AF725" s="129" t="str">
        <f t="shared" si="105"/>
        <v/>
      </c>
      <c r="AG725" s="132" t="str">
        <f t="shared" si="106"/>
        <v/>
      </c>
      <c r="AH725" s="133" t="str">
        <f t="shared" si="102"/>
        <v/>
      </c>
      <c r="AI725" s="133" t="str">
        <f t="shared" si="98"/>
        <v/>
      </c>
      <c r="AJ725" s="110"/>
      <c r="AK725" s="119" t="str">
        <f t="shared" si="99"/>
        <v/>
      </c>
      <c r="AL725" s="119" t="str">
        <f t="shared" si="100"/>
        <v/>
      </c>
      <c r="AM725" s="120" t="str">
        <f t="shared" si="101"/>
        <v/>
      </c>
    </row>
    <row r="726" spans="26:39" ht="3" hidden="1" customHeight="1" x14ac:dyDescent="0.3">
      <c r="Z726" s="109"/>
      <c r="AA726" s="109"/>
      <c r="AB726" s="130"/>
      <c r="AC726" s="131"/>
      <c r="AD726" s="129" t="str">
        <f t="shared" si="103"/>
        <v/>
      </c>
      <c r="AE726" s="132" t="str">
        <f t="shared" si="104"/>
        <v/>
      </c>
      <c r="AF726" s="129" t="str">
        <f t="shared" si="105"/>
        <v/>
      </c>
      <c r="AG726" s="132" t="str">
        <f t="shared" si="106"/>
        <v/>
      </c>
      <c r="AH726" s="133" t="str">
        <f t="shared" si="102"/>
        <v/>
      </c>
      <c r="AI726" s="133" t="str">
        <f t="shared" si="98"/>
        <v/>
      </c>
      <c r="AJ726" s="110"/>
      <c r="AK726" s="119" t="str">
        <f t="shared" si="99"/>
        <v/>
      </c>
      <c r="AL726" s="119" t="str">
        <f t="shared" si="100"/>
        <v/>
      </c>
      <c r="AM726" s="120" t="str">
        <f t="shared" si="101"/>
        <v/>
      </c>
    </row>
    <row r="727" spans="26:39" ht="3" hidden="1" customHeight="1" x14ac:dyDescent="0.3">
      <c r="Z727" s="109"/>
      <c r="AA727" s="109"/>
      <c r="AB727" s="130"/>
      <c r="AC727" s="131"/>
      <c r="AD727" s="129" t="str">
        <f t="shared" si="103"/>
        <v/>
      </c>
      <c r="AE727" s="132" t="str">
        <f t="shared" si="104"/>
        <v/>
      </c>
      <c r="AF727" s="129" t="str">
        <f t="shared" si="105"/>
        <v/>
      </c>
      <c r="AG727" s="132" t="str">
        <f t="shared" si="106"/>
        <v/>
      </c>
      <c r="AH727" s="133" t="str">
        <f t="shared" si="102"/>
        <v/>
      </c>
      <c r="AI727" s="133" t="str">
        <f t="shared" si="98"/>
        <v/>
      </c>
      <c r="AJ727" s="110"/>
      <c r="AK727" s="119" t="str">
        <f t="shared" si="99"/>
        <v/>
      </c>
      <c r="AL727" s="119" t="str">
        <f t="shared" si="100"/>
        <v/>
      </c>
      <c r="AM727" s="120" t="str">
        <f t="shared" si="101"/>
        <v/>
      </c>
    </row>
    <row r="728" spans="26:39" ht="3" hidden="1" customHeight="1" x14ac:dyDescent="0.3">
      <c r="Z728" s="109"/>
      <c r="AA728" s="109"/>
      <c r="AB728" s="130"/>
      <c r="AC728" s="131"/>
      <c r="AD728" s="129" t="str">
        <f t="shared" si="103"/>
        <v/>
      </c>
      <c r="AE728" s="132" t="str">
        <f t="shared" si="104"/>
        <v/>
      </c>
      <c r="AF728" s="129" t="str">
        <f t="shared" si="105"/>
        <v/>
      </c>
      <c r="AG728" s="132" t="str">
        <f t="shared" si="106"/>
        <v/>
      </c>
      <c r="AH728" s="133" t="str">
        <f t="shared" si="102"/>
        <v/>
      </c>
      <c r="AI728" s="133" t="str">
        <f t="shared" si="98"/>
        <v/>
      </c>
      <c r="AJ728" s="110"/>
      <c r="AK728" s="119" t="str">
        <f t="shared" si="99"/>
        <v/>
      </c>
      <c r="AL728" s="119" t="str">
        <f t="shared" si="100"/>
        <v/>
      </c>
      <c r="AM728" s="120" t="str">
        <f t="shared" si="101"/>
        <v/>
      </c>
    </row>
    <row r="729" spans="26:39" ht="3" hidden="1" customHeight="1" x14ac:dyDescent="0.3">
      <c r="Z729" s="109"/>
      <c r="AA729" s="109"/>
      <c r="AB729" s="130"/>
      <c r="AC729" s="131"/>
      <c r="AD729" s="129" t="str">
        <f t="shared" si="103"/>
        <v/>
      </c>
      <c r="AE729" s="132" t="str">
        <f t="shared" si="104"/>
        <v/>
      </c>
      <c r="AF729" s="129" t="str">
        <f t="shared" si="105"/>
        <v/>
      </c>
      <c r="AG729" s="132" t="str">
        <f t="shared" si="106"/>
        <v/>
      </c>
      <c r="AH729" s="133" t="str">
        <f t="shared" si="102"/>
        <v/>
      </c>
      <c r="AI729" s="133" t="str">
        <f t="shared" si="98"/>
        <v/>
      </c>
      <c r="AJ729" s="110"/>
      <c r="AK729" s="119" t="str">
        <f t="shared" si="99"/>
        <v/>
      </c>
      <c r="AL729" s="119" t="str">
        <f t="shared" si="100"/>
        <v/>
      </c>
      <c r="AM729" s="120" t="str">
        <f t="shared" si="101"/>
        <v/>
      </c>
    </row>
    <row r="730" spans="26:39" ht="3" hidden="1" customHeight="1" x14ac:dyDescent="0.3">
      <c r="Z730" s="109"/>
      <c r="AA730" s="109"/>
      <c r="AB730" s="130"/>
      <c r="AC730" s="131"/>
      <c r="AD730" s="129" t="str">
        <f t="shared" si="103"/>
        <v/>
      </c>
      <c r="AE730" s="132" t="str">
        <f t="shared" si="104"/>
        <v/>
      </c>
      <c r="AF730" s="129" t="str">
        <f t="shared" si="105"/>
        <v/>
      </c>
      <c r="AG730" s="132" t="str">
        <f t="shared" si="106"/>
        <v/>
      </c>
      <c r="AH730" s="133" t="str">
        <f t="shared" si="102"/>
        <v/>
      </c>
      <c r="AI730" s="133" t="str">
        <f t="shared" si="98"/>
        <v/>
      </c>
      <c r="AJ730" s="110"/>
      <c r="AK730" s="119" t="str">
        <f t="shared" si="99"/>
        <v/>
      </c>
      <c r="AL730" s="119" t="str">
        <f t="shared" si="100"/>
        <v/>
      </c>
      <c r="AM730" s="120" t="str">
        <f t="shared" si="101"/>
        <v/>
      </c>
    </row>
    <row r="731" spans="26:39" ht="3" hidden="1" customHeight="1" x14ac:dyDescent="0.3">
      <c r="Z731" s="109"/>
      <c r="AA731" s="109"/>
      <c r="AB731" s="130"/>
      <c r="AC731" s="131"/>
      <c r="AD731" s="129" t="str">
        <f t="shared" si="103"/>
        <v/>
      </c>
      <c r="AE731" s="132" t="str">
        <f t="shared" si="104"/>
        <v/>
      </c>
      <c r="AF731" s="129" t="str">
        <f t="shared" si="105"/>
        <v/>
      </c>
      <c r="AG731" s="132" t="str">
        <f t="shared" si="106"/>
        <v/>
      </c>
      <c r="AH731" s="133" t="str">
        <f t="shared" si="102"/>
        <v/>
      </c>
      <c r="AI731" s="133" t="str">
        <f t="shared" si="98"/>
        <v/>
      </c>
      <c r="AJ731" s="110"/>
      <c r="AK731" s="119" t="str">
        <f t="shared" si="99"/>
        <v/>
      </c>
      <c r="AL731" s="119" t="str">
        <f t="shared" si="100"/>
        <v/>
      </c>
      <c r="AM731" s="120" t="str">
        <f t="shared" si="101"/>
        <v/>
      </c>
    </row>
    <row r="732" spans="26:39" ht="3" hidden="1" customHeight="1" x14ac:dyDescent="0.3">
      <c r="Z732" s="109"/>
      <c r="AA732" s="109"/>
      <c r="AB732" s="130"/>
      <c r="AC732" s="131"/>
      <c r="AD732" s="129" t="str">
        <f t="shared" si="103"/>
        <v/>
      </c>
      <c r="AE732" s="132" t="str">
        <f t="shared" si="104"/>
        <v/>
      </c>
      <c r="AF732" s="129" t="str">
        <f t="shared" si="105"/>
        <v/>
      </c>
      <c r="AG732" s="132" t="str">
        <f t="shared" si="106"/>
        <v/>
      </c>
      <c r="AH732" s="133" t="str">
        <f t="shared" si="102"/>
        <v/>
      </c>
      <c r="AI732" s="133" t="str">
        <f t="shared" si="98"/>
        <v/>
      </c>
      <c r="AJ732" s="110"/>
      <c r="AK732" s="119" t="str">
        <f t="shared" si="99"/>
        <v/>
      </c>
      <c r="AL732" s="119" t="str">
        <f t="shared" si="100"/>
        <v/>
      </c>
      <c r="AM732" s="120" t="str">
        <f t="shared" si="101"/>
        <v/>
      </c>
    </row>
    <row r="733" spans="26:39" ht="3" hidden="1" customHeight="1" x14ac:dyDescent="0.3">
      <c r="Z733" s="109"/>
      <c r="AA733" s="109"/>
      <c r="AB733" s="130"/>
      <c r="AC733" s="131"/>
      <c r="AD733" s="129" t="str">
        <f t="shared" si="103"/>
        <v/>
      </c>
      <c r="AE733" s="132" t="str">
        <f t="shared" si="104"/>
        <v/>
      </c>
      <c r="AF733" s="129" t="str">
        <f t="shared" si="105"/>
        <v/>
      </c>
      <c r="AG733" s="132" t="str">
        <f t="shared" si="106"/>
        <v/>
      </c>
      <c r="AH733" s="133" t="str">
        <f t="shared" si="102"/>
        <v/>
      </c>
      <c r="AI733" s="133" t="str">
        <f t="shared" si="98"/>
        <v/>
      </c>
      <c r="AJ733" s="110"/>
      <c r="AK733" s="119" t="str">
        <f t="shared" si="99"/>
        <v/>
      </c>
      <c r="AL733" s="119" t="str">
        <f t="shared" si="100"/>
        <v/>
      </c>
      <c r="AM733" s="120" t="str">
        <f t="shared" si="101"/>
        <v/>
      </c>
    </row>
    <row r="734" spans="26:39" ht="3" hidden="1" customHeight="1" x14ac:dyDescent="0.3">
      <c r="Z734" s="109"/>
      <c r="AA734" s="109"/>
      <c r="AB734" s="130"/>
      <c r="AC734" s="131"/>
      <c r="AD734" s="129" t="str">
        <f t="shared" si="103"/>
        <v/>
      </c>
      <c r="AE734" s="132" t="str">
        <f t="shared" si="104"/>
        <v/>
      </c>
      <c r="AF734" s="129" t="str">
        <f t="shared" si="105"/>
        <v/>
      </c>
      <c r="AG734" s="132" t="str">
        <f t="shared" si="106"/>
        <v/>
      </c>
      <c r="AH734" s="133" t="str">
        <f t="shared" si="102"/>
        <v/>
      </c>
      <c r="AI734" s="133" t="str">
        <f t="shared" si="98"/>
        <v/>
      </c>
      <c r="AJ734" s="110"/>
      <c r="AK734" s="119" t="str">
        <f t="shared" si="99"/>
        <v/>
      </c>
      <c r="AL734" s="119" t="str">
        <f t="shared" si="100"/>
        <v/>
      </c>
      <c r="AM734" s="120" t="str">
        <f t="shared" si="101"/>
        <v/>
      </c>
    </row>
    <row r="735" spans="26:39" ht="3" hidden="1" customHeight="1" x14ac:dyDescent="0.3">
      <c r="Z735" s="109"/>
      <c r="AA735" s="109"/>
      <c r="AB735" s="130"/>
      <c r="AC735" s="131"/>
      <c r="AD735" s="129" t="str">
        <f t="shared" si="103"/>
        <v/>
      </c>
      <c r="AE735" s="132" t="str">
        <f t="shared" si="104"/>
        <v/>
      </c>
      <c r="AF735" s="129" t="str">
        <f t="shared" si="105"/>
        <v/>
      </c>
      <c r="AG735" s="132" t="str">
        <f t="shared" si="106"/>
        <v/>
      </c>
      <c r="AH735" s="133" t="str">
        <f t="shared" si="102"/>
        <v/>
      </c>
      <c r="AI735" s="133" t="str">
        <f t="shared" si="98"/>
        <v/>
      </c>
      <c r="AJ735" s="110"/>
      <c r="AK735" s="119" t="str">
        <f t="shared" si="99"/>
        <v/>
      </c>
      <c r="AL735" s="119" t="str">
        <f t="shared" si="100"/>
        <v/>
      </c>
      <c r="AM735" s="120" t="str">
        <f t="shared" si="101"/>
        <v/>
      </c>
    </row>
    <row r="736" spans="26:39" ht="3" hidden="1" customHeight="1" x14ac:dyDescent="0.3">
      <c r="Z736" s="109"/>
      <c r="AA736" s="109"/>
      <c r="AB736" s="130"/>
      <c r="AC736" s="131"/>
      <c r="AD736" s="129" t="str">
        <f t="shared" si="103"/>
        <v/>
      </c>
      <c r="AE736" s="132" t="str">
        <f t="shared" si="104"/>
        <v/>
      </c>
      <c r="AF736" s="129" t="str">
        <f t="shared" si="105"/>
        <v/>
      </c>
      <c r="AG736" s="132" t="str">
        <f t="shared" si="106"/>
        <v/>
      </c>
      <c r="AH736" s="133" t="str">
        <f t="shared" si="102"/>
        <v/>
      </c>
      <c r="AI736" s="133" t="str">
        <f t="shared" si="98"/>
        <v/>
      </c>
      <c r="AJ736" s="110"/>
      <c r="AK736" s="119" t="str">
        <f t="shared" si="99"/>
        <v/>
      </c>
      <c r="AL736" s="119" t="str">
        <f t="shared" si="100"/>
        <v/>
      </c>
      <c r="AM736" s="120" t="str">
        <f t="shared" si="101"/>
        <v/>
      </c>
    </row>
    <row r="737" spans="26:39" ht="3" hidden="1" customHeight="1" x14ac:dyDescent="0.3">
      <c r="Z737" s="109"/>
      <c r="AA737" s="109"/>
      <c r="AB737" s="130"/>
      <c r="AC737" s="131"/>
      <c r="AD737" s="129" t="str">
        <f t="shared" si="103"/>
        <v/>
      </c>
      <c r="AE737" s="132" t="str">
        <f t="shared" si="104"/>
        <v/>
      </c>
      <c r="AF737" s="129" t="str">
        <f t="shared" si="105"/>
        <v/>
      </c>
      <c r="AG737" s="132" t="str">
        <f t="shared" si="106"/>
        <v/>
      </c>
      <c r="AH737" s="133" t="str">
        <f t="shared" si="102"/>
        <v/>
      </c>
      <c r="AI737" s="133" t="str">
        <f t="shared" si="98"/>
        <v/>
      </c>
      <c r="AJ737" s="110"/>
      <c r="AK737" s="119" t="str">
        <f t="shared" si="99"/>
        <v/>
      </c>
      <c r="AL737" s="119" t="str">
        <f t="shared" si="100"/>
        <v/>
      </c>
      <c r="AM737" s="120" t="str">
        <f t="shared" si="101"/>
        <v/>
      </c>
    </row>
    <row r="738" spans="26:39" ht="3" hidden="1" customHeight="1" x14ac:dyDescent="0.3">
      <c r="Z738" s="109"/>
      <c r="AA738" s="109"/>
      <c r="AB738" s="130"/>
      <c r="AC738" s="131"/>
      <c r="AD738" s="129" t="str">
        <f t="shared" si="103"/>
        <v/>
      </c>
      <c r="AE738" s="132" t="str">
        <f t="shared" si="104"/>
        <v/>
      </c>
      <c r="AF738" s="129" t="str">
        <f t="shared" si="105"/>
        <v/>
      </c>
      <c r="AG738" s="132" t="str">
        <f t="shared" si="106"/>
        <v/>
      </c>
      <c r="AH738" s="133" t="str">
        <f t="shared" si="102"/>
        <v/>
      </c>
      <c r="AI738" s="133" t="str">
        <f t="shared" si="98"/>
        <v/>
      </c>
      <c r="AJ738" s="110"/>
      <c r="AK738" s="119" t="str">
        <f t="shared" si="99"/>
        <v/>
      </c>
      <c r="AL738" s="119" t="str">
        <f t="shared" si="100"/>
        <v/>
      </c>
      <c r="AM738" s="120" t="str">
        <f t="shared" si="101"/>
        <v/>
      </c>
    </row>
    <row r="739" spans="26:39" ht="3" hidden="1" customHeight="1" x14ac:dyDescent="0.3">
      <c r="Z739" s="109"/>
      <c r="AA739" s="109"/>
      <c r="AB739" s="130"/>
      <c r="AC739" s="131"/>
      <c r="AD739" s="129" t="str">
        <f t="shared" si="103"/>
        <v/>
      </c>
      <c r="AE739" s="132" t="str">
        <f t="shared" si="104"/>
        <v/>
      </c>
      <c r="AF739" s="129" t="str">
        <f t="shared" si="105"/>
        <v/>
      </c>
      <c r="AG739" s="132" t="str">
        <f t="shared" si="106"/>
        <v/>
      </c>
      <c r="AH739" s="133" t="str">
        <f t="shared" si="102"/>
        <v/>
      </c>
      <c r="AI739" s="133" t="str">
        <f t="shared" si="98"/>
        <v/>
      </c>
      <c r="AJ739" s="110"/>
      <c r="AK739" s="119" t="str">
        <f t="shared" si="99"/>
        <v/>
      </c>
      <c r="AL739" s="119" t="str">
        <f t="shared" si="100"/>
        <v/>
      </c>
      <c r="AM739" s="120" t="str">
        <f t="shared" si="101"/>
        <v/>
      </c>
    </row>
    <row r="740" spans="26:39" ht="3" hidden="1" customHeight="1" x14ac:dyDescent="0.3">
      <c r="Z740" s="109"/>
      <c r="AA740" s="109"/>
      <c r="AB740" s="130"/>
      <c r="AC740" s="131"/>
      <c r="AD740" s="129" t="str">
        <f t="shared" si="103"/>
        <v/>
      </c>
      <c r="AE740" s="132" t="str">
        <f t="shared" si="104"/>
        <v/>
      </c>
      <c r="AF740" s="129" t="str">
        <f t="shared" si="105"/>
        <v/>
      </c>
      <c r="AG740" s="132" t="str">
        <f t="shared" si="106"/>
        <v/>
      </c>
      <c r="AH740" s="133" t="str">
        <f t="shared" si="102"/>
        <v/>
      </c>
      <c r="AI740" s="133" t="str">
        <f t="shared" si="98"/>
        <v/>
      </c>
      <c r="AJ740" s="110"/>
      <c r="AK740" s="119" t="str">
        <f t="shared" si="99"/>
        <v/>
      </c>
      <c r="AL740" s="119" t="str">
        <f t="shared" si="100"/>
        <v/>
      </c>
      <c r="AM740" s="120" t="str">
        <f t="shared" si="101"/>
        <v/>
      </c>
    </row>
    <row r="741" spans="26:39" ht="3" hidden="1" customHeight="1" x14ac:dyDescent="0.3">
      <c r="Z741" s="109"/>
      <c r="AA741" s="109"/>
      <c r="AB741" s="130"/>
      <c r="AC741" s="131"/>
      <c r="AD741" s="129" t="str">
        <f t="shared" si="103"/>
        <v/>
      </c>
      <c r="AE741" s="132" t="str">
        <f t="shared" si="104"/>
        <v/>
      </c>
      <c r="AF741" s="129" t="str">
        <f t="shared" si="105"/>
        <v/>
      </c>
      <c r="AG741" s="132" t="str">
        <f t="shared" si="106"/>
        <v/>
      </c>
      <c r="AH741" s="133" t="str">
        <f t="shared" si="102"/>
        <v/>
      </c>
      <c r="AI741" s="133" t="str">
        <f t="shared" si="98"/>
        <v/>
      </c>
      <c r="AJ741" s="110"/>
      <c r="AK741" s="119" t="str">
        <f t="shared" si="99"/>
        <v/>
      </c>
      <c r="AL741" s="119" t="str">
        <f t="shared" si="100"/>
        <v/>
      </c>
      <c r="AM741" s="120" t="str">
        <f t="shared" si="101"/>
        <v/>
      </c>
    </row>
    <row r="742" spans="26:39" ht="3" hidden="1" customHeight="1" x14ac:dyDescent="0.3">
      <c r="Z742" s="109"/>
      <c r="AA742" s="109"/>
      <c r="AB742" s="130"/>
      <c r="AC742" s="131"/>
      <c r="AD742" s="129" t="str">
        <f t="shared" si="103"/>
        <v/>
      </c>
      <c r="AE742" s="132" t="str">
        <f t="shared" si="104"/>
        <v/>
      </c>
      <c r="AF742" s="129" t="str">
        <f t="shared" si="105"/>
        <v/>
      </c>
      <c r="AG742" s="132" t="str">
        <f t="shared" si="106"/>
        <v/>
      </c>
      <c r="AH742" s="133" t="str">
        <f t="shared" si="102"/>
        <v/>
      </c>
      <c r="AI742" s="133" t="str">
        <f t="shared" si="98"/>
        <v/>
      </c>
      <c r="AJ742" s="110"/>
      <c r="AK742" s="119" t="str">
        <f t="shared" si="99"/>
        <v/>
      </c>
      <c r="AL742" s="119" t="str">
        <f t="shared" si="100"/>
        <v/>
      </c>
      <c r="AM742" s="120" t="str">
        <f t="shared" si="101"/>
        <v/>
      </c>
    </row>
    <row r="743" spans="26:39" ht="3" hidden="1" customHeight="1" x14ac:dyDescent="0.3">
      <c r="Z743" s="109"/>
      <c r="AA743" s="109"/>
      <c r="AB743" s="130"/>
      <c r="AC743" s="131"/>
      <c r="AD743" s="129" t="str">
        <f t="shared" si="103"/>
        <v/>
      </c>
      <c r="AE743" s="132" t="str">
        <f t="shared" si="104"/>
        <v/>
      </c>
      <c r="AF743" s="129" t="str">
        <f t="shared" si="105"/>
        <v/>
      </c>
      <c r="AG743" s="132" t="str">
        <f t="shared" si="106"/>
        <v/>
      </c>
      <c r="AH743" s="133" t="str">
        <f t="shared" si="102"/>
        <v/>
      </c>
      <c r="AI743" s="133" t="str">
        <f t="shared" si="98"/>
        <v/>
      </c>
      <c r="AJ743" s="110"/>
      <c r="AK743" s="119" t="str">
        <f t="shared" si="99"/>
        <v/>
      </c>
      <c r="AL743" s="119" t="str">
        <f t="shared" si="100"/>
        <v/>
      </c>
      <c r="AM743" s="120" t="str">
        <f t="shared" si="101"/>
        <v/>
      </c>
    </row>
    <row r="744" spans="26:39" ht="3" hidden="1" customHeight="1" x14ac:dyDescent="0.3">
      <c r="Z744" s="109"/>
      <c r="AA744" s="109"/>
      <c r="AB744" s="130"/>
      <c r="AC744" s="131"/>
      <c r="AD744" s="129" t="str">
        <f t="shared" si="103"/>
        <v/>
      </c>
      <c r="AE744" s="132" t="str">
        <f t="shared" si="104"/>
        <v/>
      </c>
      <c r="AF744" s="129" t="str">
        <f t="shared" si="105"/>
        <v/>
      </c>
      <c r="AG744" s="132" t="str">
        <f t="shared" si="106"/>
        <v/>
      </c>
      <c r="AH744" s="133" t="str">
        <f t="shared" si="102"/>
        <v/>
      </c>
      <c r="AI744" s="133" t="str">
        <f t="shared" si="98"/>
        <v/>
      </c>
      <c r="AJ744" s="110"/>
      <c r="AK744" s="119" t="str">
        <f t="shared" si="99"/>
        <v/>
      </c>
      <c r="AL744" s="119" t="str">
        <f t="shared" si="100"/>
        <v/>
      </c>
      <c r="AM744" s="120" t="str">
        <f t="shared" si="101"/>
        <v/>
      </c>
    </row>
    <row r="745" spans="26:39" ht="3" hidden="1" customHeight="1" x14ac:dyDescent="0.3">
      <c r="Z745" s="109"/>
      <c r="AA745" s="109"/>
      <c r="AB745" s="130"/>
      <c r="AC745" s="131"/>
      <c r="AD745" s="129" t="str">
        <f t="shared" si="103"/>
        <v/>
      </c>
      <c r="AE745" s="132" t="str">
        <f t="shared" si="104"/>
        <v/>
      </c>
      <c r="AF745" s="129" t="str">
        <f t="shared" si="105"/>
        <v/>
      </c>
      <c r="AG745" s="132" t="str">
        <f t="shared" si="106"/>
        <v/>
      </c>
      <c r="AH745" s="133" t="str">
        <f t="shared" si="102"/>
        <v/>
      </c>
      <c r="AI745" s="133" t="str">
        <f t="shared" si="98"/>
        <v/>
      </c>
      <c r="AJ745" s="110"/>
      <c r="AK745" s="119" t="str">
        <f t="shared" si="99"/>
        <v/>
      </c>
      <c r="AL745" s="119" t="str">
        <f t="shared" si="100"/>
        <v/>
      </c>
      <c r="AM745" s="120" t="str">
        <f t="shared" si="101"/>
        <v/>
      </c>
    </row>
    <row r="746" spans="26:39" ht="3" hidden="1" customHeight="1" x14ac:dyDescent="0.3">
      <c r="Z746" s="109"/>
      <c r="AA746" s="109"/>
      <c r="AB746" s="130"/>
      <c r="AC746" s="131"/>
      <c r="AD746" s="129" t="str">
        <f t="shared" si="103"/>
        <v/>
      </c>
      <c r="AE746" s="132" t="str">
        <f t="shared" si="104"/>
        <v/>
      </c>
      <c r="AF746" s="129" t="str">
        <f t="shared" si="105"/>
        <v/>
      </c>
      <c r="AG746" s="132" t="str">
        <f t="shared" si="106"/>
        <v/>
      </c>
      <c r="AH746" s="133" t="str">
        <f t="shared" si="102"/>
        <v/>
      </c>
      <c r="AI746" s="133" t="str">
        <f t="shared" si="98"/>
        <v/>
      </c>
      <c r="AJ746" s="110"/>
      <c r="AK746" s="119" t="str">
        <f t="shared" si="99"/>
        <v/>
      </c>
      <c r="AL746" s="119" t="str">
        <f t="shared" si="100"/>
        <v/>
      </c>
      <c r="AM746" s="120" t="str">
        <f t="shared" si="101"/>
        <v/>
      </c>
    </row>
    <row r="747" spans="26:39" ht="3" hidden="1" customHeight="1" x14ac:dyDescent="0.3">
      <c r="Z747" s="109"/>
      <c r="AA747" s="109"/>
      <c r="AB747" s="130"/>
      <c r="AC747" s="131"/>
      <c r="AD747" s="129" t="str">
        <f t="shared" si="103"/>
        <v/>
      </c>
      <c r="AE747" s="132" t="str">
        <f t="shared" si="104"/>
        <v/>
      </c>
      <c r="AF747" s="129" t="str">
        <f t="shared" si="105"/>
        <v/>
      </c>
      <c r="AG747" s="132" t="str">
        <f t="shared" si="106"/>
        <v/>
      </c>
      <c r="AH747" s="133" t="str">
        <f t="shared" si="102"/>
        <v/>
      </c>
      <c r="AI747" s="133" t="str">
        <f t="shared" si="98"/>
        <v/>
      </c>
      <c r="AJ747" s="110"/>
      <c r="AK747" s="119" t="str">
        <f t="shared" si="99"/>
        <v/>
      </c>
      <c r="AL747" s="119" t="str">
        <f t="shared" si="100"/>
        <v/>
      </c>
      <c r="AM747" s="120" t="str">
        <f t="shared" si="101"/>
        <v/>
      </c>
    </row>
    <row r="748" spans="26:39" ht="3" hidden="1" customHeight="1" x14ac:dyDescent="0.3">
      <c r="Z748" s="109"/>
      <c r="AA748" s="109"/>
      <c r="AB748" s="130"/>
      <c r="AC748" s="131"/>
      <c r="AD748" s="129" t="str">
        <f t="shared" ref="AD748:AD751" si="107">IF(AC748="","",AD$651+(2*(AC748-AC$651)*AA$656))</f>
        <v/>
      </c>
      <c r="AE748" s="132" t="str">
        <f t="shared" si="104"/>
        <v/>
      </c>
      <c r="AF748" s="129" t="str">
        <f t="shared" si="105"/>
        <v/>
      </c>
      <c r="AG748" s="132" t="str">
        <f t="shared" si="106"/>
        <v/>
      </c>
      <c r="AH748" s="133" t="str">
        <f t="shared" si="102"/>
        <v/>
      </c>
      <c r="AI748" s="133" t="str">
        <f t="shared" si="98"/>
        <v/>
      </c>
      <c r="AJ748" s="110"/>
      <c r="AK748" s="119" t="str">
        <f t="shared" si="99"/>
        <v/>
      </c>
      <c r="AL748" s="119" t="str">
        <f t="shared" si="100"/>
        <v/>
      </c>
      <c r="AM748" s="120" t="str">
        <f t="shared" si="101"/>
        <v/>
      </c>
    </row>
    <row r="749" spans="26:39" ht="3" hidden="1" customHeight="1" x14ac:dyDescent="0.3">
      <c r="Z749" s="109"/>
      <c r="AA749" s="109"/>
      <c r="AB749" s="130"/>
      <c r="AC749" s="131"/>
      <c r="AD749" s="129" t="str">
        <f t="shared" si="107"/>
        <v/>
      </c>
      <c r="AE749" s="132" t="str">
        <f t="shared" si="104"/>
        <v/>
      </c>
      <c r="AF749" s="129" t="str">
        <f t="shared" si="105"/>
        <v/>
      </c>
      <c r="AG749" s="132" t="str">
        <f t="shared" si="106"/>
        <v/>
      </c>
      <c r="AH749" s="133" t="str">
        <f t="shared" si="102"/>
        <v/>
      </c>
      <c r="AI749" s="133" t="str">
        <f t="shared" si="98"/>
        <v/>
      </c>
      <c r="AJ749" s="110"/>
      <c r="AK749" s="119" t="str">
        <f t="shared" si="99"/>
        <v/>
      </c>
      <c r="AL749" s="119" t="str">
        <f t="shared" si="100"/>
        <v/>
      </c>
      <c r="AM749" s="120" t="str">
        <f t="shared" si="101"/>
        <v/>
      </c>
    </row>
    <row r="750" spans="26:39" ht="3" hidden="1" customHeight="1" x14ac:dyDescent="0.3">
      <c r="Z750" s="109"/>
      <c r="AA750" s="109"/>
      <c r="AB750" s="130"/>
      <c r="AC750" s="131"/>
      <c r="AD750" s="129" t="str">
        <f t="shared" si="107"/>
        <v/>
      </c>
      <c r="AE750" s="132" t="str">
        <f t="shared" si="104"/>
        <v/>
      </c>
      <c r="AF750" s="129" t="str">
        <f t="shared" si="105"/>
        <v/>
      </c>
      <c r="AG750" s="132" t="str">
        <f t="shared" si="106"/>
        <v/>
      </c>
      <c r="AH750" s="133" t="str">
        <f t="shared" si="102"/>
        <v/>
      </c>
      <c r="AI750" s="133" t="str">
        <f t="shared" si="98"/>
        <v/>
      </c>
      <c r="AJ750" s="110"/>
      <c r="AK750" s="119" t="str">
        <f t="shared" si="99"/>
        <v/>
      </c>
      <c r="AL750" s="119" t="str">
        <f t="shared" si="100"/>
        <v/>
      </c>
      <c r="AM750" s="120" t="str">
        <f t="shared" si="101"/>
        <v/>
      </c>
    </row>
    <row r="751" spans="26:39" ht="3" hidden="1" customHeight="1" x14ac:dyDescent="0.3">
      <c r="Z751" s="109"/>
      <c r="AA751" s="109"/>
      <c r="AB751" s="130"/>
      <c r="AC751" s="131"/>
      <c r="AD751" s="129" t="str">
        <f t="shared" si="107"/>
        <v/>
      </c>
      <c r="AE751" s="132" t="str">
        <f t="shared" si="104"/>
        <v/>
      </c>
      <c r="AF751" s="129" t="str">
        <f t="shared" si="105"/>
        <v/>
      </c>
      <c r="AG751" s="132" t="str">
        <f t="shared" si="106"/>
        <v/>
      </c>
      <c r="AH751" s="133" t="str">
        <f t="shared" si="102"/>
        <v/>
      </c>
      <c r="AI751" s="133" t="str">
        <f t="shared" si="98"/>
        <v/>
      </c>
      <c r="AJ751" s="110"/>
      <c r="AK751" s="119" t="str">
        <f t="shared" si="99"/>
        <v/>
      </c>
      <c r="AL751" s="119" t="str">
        <f t="shared" si="100"/>
        <v/>
      </c>
      <c r="AM751" s="120" t="str">
        <f t="shared" si="101"/>
        <v/>
      </c>
    </row>
    <row r="752" spans="26:39" ht="3" hidden="1" customHeight="1" x14ac:dyDescent="0.3">
      <c r="AB752" s="130"/>
      <c r="AC752" s="131"/>
      <c r="AD752" s="129" t="str">
        <f t="shared" ref="AD752:AD783" si="108">IF(AC752="","",AD$751+(2*(AC752-AC$751)*AA$756))</f>
        <v/>
      </c>
      <c r="AE752" s="132" t="str">
        <f>IF(AC752="","",(AD752/2)^2*3.1415)</f>
        <v/>
      </c>
      <c r="AF752" s="129" t="str">
        <f>IF(AC752="","",(AC752-AC751)/3*(AE751+AE752+(AE752*AE751)^0.5))</f>
        <v/>
      </c>
      <c r="AG752" s="132" t="str">
        <f>IF(AC752="","",AG751+AF752)</f>
        <v/>
      </c>
      <c r="AH752" s="133" t="str">
        <f t="shared" si="102"/>
        <v/>
      </c>
      <c r="AI752" s="133" t="str">
        <f t="shared" si="98"/>
        <v/>
      </c>
      <c r="AJ752" s="110"/>
      <c r="AK752" s="119" t="str">
        <f t="shared" si="99"/>
        <v/>
      </c>
      <c r="AL752" s="119" t="str">
        <f t="shared" si="100"/>
        <v/>
      </c>
      <c r="AM752" s="120" t="str">
        <f t="shared" si="101"/>
        <v/>
      </c>
    </row>
    <row r="753" spans="23:39" ht="3" hidden="1" customHeight="1" x14ac:dyDescent="0.3">
      <c r="AB753" s="130"/>
      <c r="AC753" s="131"/>
      <c r="AD753" s="129" t="str">
        <f t="shared" si="108"/>
        <v/>
      </c>
      <c r="AE753" s="132" t="str">
        <f t="shared" ref="AE753:AE816" si="109">IF(AC753="","",(AD753/2)^2*3.1415)</f>
        <v/>
      </c>
      <c r="AF753" s="129" t="str">
        <f t="shared" ref="AF753:AF816" si="110">IF(AC753="","",(AC753-AC752)/3*(AE752+AE753+(AE753*AE752)^0.5))</f>
        <v/>
      </c>
      <c r="AG753" s="132" t="str">
        <f t="shared" ref="AG753:AG816" si="111">IF(AC753="","",AG752+AF753)</f>
        <v/>
      </c>
      <c r="AH753" s="133" t="str">
        <f t="shared" si="102"/>
        <v/>
      </c>
      <c r="AI753" s="133" t="str">
        <f t="shared" ref="AI753:AI816" si="112">IF(AC753="","",IF(AC753=D$62,0,IF(AC753&gt;D$62,AI752+AF753,"")))</f>
        <v/>
      </c>
      <c r="AJ753" s="110"/>
      <c r="AK753" s="119" t="str">
        <f t="shared" ref="AK753:AK816" si="113">IF(AI753="","",AJ753-D$62)</f>
        <v/>
      </c>
      <c r="AL753" s="119" t="str">
        <f t="shared" si="100"/>
        <v/>
      </c>
      <c r="AM753" s="120" t="str">
        <f t="shared" si="101"/>
        <v/>
      </c>
    </row>
    <row r="754" spans="23:39" ht="3" hidden="1" customHeight="1" x14ac:dyDescent="0.3">
      <c r="W754" s="112"/>
      <c r="X754" s="125"/>
      <c r="Y754" s="125"/>
      <c r="Z754" s="126"/>
      <c r="AA754" s="126"/>
      <c r="AB754" s="130"/>
      <c r="AC754" s="131"/>
      <c r="AD754" s="129" t="str">
        <f t="shared" si="108"/>
        <v/>
      </c>
      <c r="AE754" s="132" t="str">
        <f t="shared" si="109"/>
        <v/>
      </c>
      <c r="AF754" s="129" t="str">
        <f t="shared" si="110"/>
        <v/>
      </c>
      <c r="AG754" s="132" t="str">
        <f t="shared" si="111"/>
        <v/>
      </c>
      <c r="AH754" s="133" t="str">
        <f t="shared" si="102"/>
        <v/>
      </c>
      <c r="AI754" s="133" t="str">
        <f t="shared" si="112"/>
        <v/>
      </c>
      <c r="AJ754" s="110"/>
      <c r="AK754" s="119" t="str">
        <f t="shared" si="113"/>
        <v/>
      </c>
      <c r="AL754" s="119" t="str">
        <f t="shared" si="100"/>
        <v/>
      </c>
      <c r="AM754" s="120" t="str">
        <f t="shared" si="101"/>
        <v/>
      </c>
    </row>
    <row r="755" spans="23:39" ht="3" hidden="1" customHeight="1" x14ac:dyDescent="0.3">
      <c r="X755" s="110"/>
      <c r="Z755" s="129"/>
      <c r="AA755" s="109"/>
      <c r="AB755" s="130"/>
      <c r="AC755" s="131"/>
      <c r="AD755" s="129" t="str">
        <f t="shared" si="108"/>
        <v/>
      </c>
      <c r="AE755" s="132" t="str">
        <f t="shared" si="109"/>
        <v/>
      </c>
      <c r="AF755" s="129" t="str">
        <f t="shared" si="110"/>
        <v/>
      </c>
      <c r="AG755" s="132" t="str">
        <f t="shared" si="111"/>
        <v/>
      </c>
      <c r="AH755" s="133" t="str">
        <f t="shared" si="102"/>
        <v/>
      </c>
      <c r="AI755" s="133" t="str">
        <f t="shared" si="112"/>
        <v/>
      </c>
      <c r="AJ755" s="110"/>
      <c r="AK755" s="119" t="str">
        <f t="shared" si="113"/>
        <v/>
      </c>
      <c r="AL755" s="119" t="str">
        <f t="shared" ref="AL755:AL818" si="114">IF(AK755="","",IF(AK755&gt;G$121,AK755-G$121/2,AK755/2))</f>
        <v/>
      </c>
      <c r="AM755" s="120" t="str">
        <f t="shared" ref="AM755:AM818" si="115">IF(AL755="","",0.6*G$122*(2*32.2*AL755)^0.5)</f>
        <v/>
      </c>
    </row>
    <row r="756" spans="23:39" ht="3" hidden="1" customHeight="1" x14ac:dyDescent="0.3">
      <c r="X756" s="110"/>
      <c r="Z756" s="129"/>
      <c r="AA756" s="109"/>
      <c r="AB756" s="130"/>
      <c r="AC756" s="131"/>
      <c r="AD756" s="129" t="str">
        <f t="shared" si="108"/>
        <v/>
      </c>
      <c r="AE756" s="132" t="str">
        <f t="shared" si="109"/>
        <v/>
      </c>
      <c r="AF756" s="129" t="str">
        <f t="shared" si="110"/>
        <v/>
      </c>
      <c r="AG756" s="132" t="str">
        <f t="shared" si="111"/>
        <v/>
      </c>
      <c r="AH756" s="133" t="str">
        <f t="shared" si="102"/>
        <v/>
      </c>
      <c r="AI756" s="133" t="str">
        <f t="shared" si="112"/>
        <v/>
      </c>
      <c r="AJ756" s="110"/>
      <c r="AK756" s="119" t="str">
        <f t="shared" si="113"/>
        <v/>
      </c>
      <c r="AL756" s="119" t="str">
        <f t="shared" si="114"/>
        <v/>
      </c>
      <c r="AM756" s="120" t="str">
        <f t="shared" si="115"/>
        <v/>
      </c>
    </row>
    <row r="757" spans="23:39" ht="3" hidden="1" customHeight="1" x14ac:dyDescent="0.3">
      <c r="Z757" s="109"/>
      <c r="AA757" s="109"/>
      <c r="AB757" s="130"/>
      <c r="AC757" s="131"/>
      <c r="AD757" s="129" t="str">
        <f t="shared" si="108"/>
        <v/>
      </c>
      <c r="AE757" s="132" t="str">
        <f t="shared" si="109"/>
        <v/>
      </c>
      <c r="AF757" s="129" t="str">
        <f t="shared" si="110"/>
        <v/>
      </c>
      <c r="AG757" s="132" t="str">
        <f t="shared" si="111"/>
        <v/>
      </c>
      <c r="AH757" s="133" t="str">
        <f t="shared" ref="AH757:AH820" si="116">IF(AC757="","",AH756+AF757)</f>
        <v/>
      </c>
      <c r="AI757" s="133" t="str">
        <f t="shared" si="112"/>
        <v/>
      </c>
      <c r="AJ757" s="110"/>
      <c r="AK757" s="119" t="str">
        <f t="shared" si="113"/>
        <v/>
      </c>
      <c r="AL757" s="119" t="str">
        <f t="shared" si="114"/>
        <v/>
      </c>
      <c r="AM757" s="120" t="str">
        <f t="shared" si="115"/>
        <v/>
      </c>
    </row>
    <row r="758" spans="23:39" ht="3" hidden="1" customHeight="1" x14ac:dyDescent="0.3">
      <c r="Z758" s="109"/>
      <c r="AA758" s="109"/>
      <c r="AB758" s="130"/>
      <c r="AC758" s="131"/>
      <c r="AD758" s="129" t="str">
        <f t="shared" si="108"/>
        <v/>
      </c>
      <c r="AE758" s="132" t="str">
        <f t="shared" si="109"/>
        <v/>
      </c>
      <c r="AF758" s="129" t="str">
        <f t="shared" si="110"/>
        <v/>
      </c>
      <c r="AG758" s="132" t="str">
        <f t="shared" si="111"/>
        <v/>
      </c>
      <c r="AH758" s="133" t="str">
        <f t="shared" si="116"/>
        <v/>
      </c>
      <c r="AI758" s="133" t="str">
        <f t="shared" si="112"/>
        <v/>
      </c>
      <c r="AJ758" s="110"/>
      <c r="AK758" s="119" t="str">
        <f t="shared" si="113"/>
        <v/>
      </c>
      <c r="AL758" s="119" t="str">
        <f t="shared" si="114"/>
        <v/>
      </c>
      <c r="AM758" s="120" t="str">
        <f t="shared" si="115"/>
        <v/>
      </c>
    </row>
    <row r="759" spans="23:39" ht="3" hidden="1" customHeight="1" x14ac:dyDescent="0.3">
      <c r="Z759" s="109"/>
      <c r="AA759" s="109"/>
      <c r="AB759" s="130"/>
      <c r="AC759" s="131"/>
      <c r="AD759" s="129" t="str">
        <f t="shared" si="108"/>
        <v/>
      </c>
      <c r="AE759" s="132" t="str">
        <f t="shared" si="109"/>
        <v/>
      </c>
      <c r="AF759" s="129" t="str">
        <f t="shared" si="110"/>
        <v/>
      </c>
      <c r="AG759" s="132" t="str">
        <f t="shared" si="111"/>
        <v/>
      </c>
      <c r="AH759" s="133" t="str">
        <f t="shared" si="116"/>
        <v/>
      </c>
      <c r="AI759" s="133" t="str">
        <f t="shared" si="112"/>
        <v/>
      </c>
      <c r="AJ759" s="110"/>
      <c r="AK759" s="119" t="str">
        <f t="shared" si="113"/>
        <v/>
      </c>
      <c r="AL759" s="119" t="str">
        <f t="shared" si="114"/>
        <v/>
      </c>
      <c r="AM759" s="120" t="str">
        <f t="shared" si="115"/>
        <v/>
      </c>
    </row>
    <row r="760" spans="23:39" ht="3" hidden="1" customHeight="1" x14ac:dyDescent="0.3">
      <c r="Z760" s="109"/>
      <c r="AA760" s="109"/>
      <c r="AB760" s="130"/>
      <c r="AC760" s="131"/>
      <c r="AD760" s="129" t="str">
        <f t="shared" si="108"/>
        <v/>
      </c>
      <c r="AE760" s="132" t="str">
        <f t="shared" si="109"/>
        <v/>
      </c>
      <c r="AF760" s="129" t="str">
        <f t="shared" si="110"/>
        <v/>
      </c>
      <c r="AG760" s="132" t="str">
        <f t="shared" si="111"/>
        <v/>
      </c>
      <c r="AH760" s="133" t="str">
        <f t="shared" si="116"/>
        <v/>
      </c>
      <c r="AI760" s="133" t="str">
        <f t="shared" si="112"/>
        <v/>
      </c>
      <c r="AJ760" s="110"/>
      <c r="AK760" s="119" t="str">
        <f t="shared" si="113"/>
        <v/>
      </c>
      <c r="AL760" s="119" t="str">
        <f t="shared" si="114"/>
        <v/>
      </c>
      <c r="AM760" s="120" t="str">
        <f t="shared" si="115"/>
        <v/>
      </c>
    </row>
    <row r="761" spans="23:39" ht="3" hidden="1" customHeight="1" x14ac:dyDescent="0.3">
      <c r="Z761" s="109"/>
      <c r="AA761" s="109"/>
      <c r="AB761" s="130"/>
      <c r="AC761" s="131"/>
      <c r="AD761" s="129" t="str">
        <f t="shared" si="108"/>
        <v/>
      </c>
      <c r="AE761" s="132" t="str">
        <f t="shared" si="109"/>
        <v/>
      </c>
      <c r="AF761" s="129" t="str">
        <f t="shared" si="110"/>
        <v/>
      </c>
      <c r="AG761" s="132" t="str">
        <f t="shared" si="111"/>
        <v/>
      </c>
      <c r="AH761" s="133" t="str">
        <f t="shared" si="116"/>
        <v/>
      </c>
      <c r="AI761" s="133" t="str">
        <f t="shared" si="112"/>
        <v/>
      </c>
      <c r="AJ761" s="110"/>
      <c r="AK761" s="119" t="str">
        <f t="shared" si="113"/>
        <v/>
      </c>
      <c r="AL761" s="119" t="str">
        <f t="shared" si="114"/>
        <v/>
      </c>
      <c r="AM761" s="120" t="str">
        <f t="shared" si="115"/>
        <v/>
      </c>
    </row>
    <row r="762" spans="23:39" ht="3" hidden="1" customHeight="1" x14ac:dyDescent="0.3">
      <c r="Z762" s="109"/>
      <c r="AA762" s="109"/>
      <c r="AB762" s="130"/>
      <c r="AC762" s="131"/>
      <c r="AD762" s="129" t="str">
        <f t="shared" si="108"/>
        <v/>
      </c>
      <c r="AE762" s="132" t="str">
        <f t="shared" si="109"/>
        <v/>
      </c>
      <c r="AF762" s="129" t="str">
        <f t="shared" si="110"/>
        <v/>
      </c>
      <c r="AG762" s="132" t="str">
        <f t="shared" si="111"/>
        <v/>
      </c>
      <c r="AH762" s="133" t="str">
        <f t="shared" si="116"/>
        <v/>
      </c>
      <c r="AI762" s="133" t="str">
        <f t="shared" si="112"/>
        <v/>
      </c>
      <c r="AJ762" s="110"/>
      <c r="AK762" s="119" t="str">
        <f t="shared" si="113"/>
        <v/>
      </c>
      <c r="AL762" s="119" t="str">
        <f t="shared" si="114"/>
        <v/>
      </c>
      <c r="AM762" s="120" t="str">
        <f t="shared" si="115"/>
        <v/>
      </c>
    </row>
    <row r="763" spans="23:39" ht="3" hidden="1" customHeight="1" x14ac:dyDescent="0.3">
      <c r="Z763" s="109"/>
      <c r="AA763" s="109"/>
      <c r="AB763" s="130"/>
      <c r="AC763" s="131"/>
      <c r="AD763" s="129" t="str">
        <f t="shared" si="108"/>
        <v/>
      </c>
      <c r="AE763" s="132" t="str">
        <f t="shared" si="109"/>
        <v/>
      </c>
      <c r="AF763" s="129" t="str">
        <f t="shared" si="110"/>
        <v/>
      </c>
      <c r="AG763" s="132" t="str">
        <f t="shared" si="111"/>
        <v/>
      </c>
      <c r="AH763" s="133" t="str">
        <f t="shared" si="116"/>
        <v/>
      </c>
      <c r="AI763" s="133" t="str">
        <f t="shared" si="112"/>
        <v/>
      </c>
      <c r="AJ763" s="110"/>
      <c r="AK763" s="119" t="str">
        <f t="shared" si="113"/>
        <v/>
      </c>
      <c r="AL763" s="119" t="str">
        <f t="shared" si="114"/>
        <v/>
      </c>
      <c r="AM763" s="120" t="str">
        <f t="shared" si="115"/>
        <v/>
      </c>
    </row>
    <row r="764" spans="23:39" ht="3" hidden="1" customHeight="1" x14ac:dyDescent="0.3">
      <c r="Z764" s="109"/>
      <c r="AA764" s="109"/>
      <c r="AB764" s="130"/>
      <c r="AC764" s="131"/>
      <c r="AD764" s="129" t="str">
        <f t="shared" si="108"/>
        <v/>
      </c>
      <c r="AE764" s="132" t="str">
        <f t="shared" si="109"/>
        <v/>
      </c>
      <c r="AF764" s="129" t="str">
        <f t="shared" si="110"/>
        <v/>
      </c>
      <c r="AG764" s="132" t="str">
        <f t="shared" si="111"/>
        <v/>
      </c>
      <c r="AH764" s="133" t="str">
        <f t="shared" si="116"/>
        <v/>
      </c>
      <c r="AI764" s="133" t="str">
        <f t="shared" si="112"/>
        <v/>
      </c>
      <c r="AJ764" s="110"/>
      <c r="AK764" s="119" t="str">
        <f t="shared" si="113"/>
        <v/>
      </c>
      <c r="AL764" s="119" t="str">
        <f t="shared" si="114"/>
        <v/>
      </c>
      <c r="AM764" s="120" t="str">
        <f t="shared" si="115"/>
        <v/>
      </c>
    </row>
    <row r="765" spans="23:39" ht="3" hidden="1" customHeight="1" x14ac:dyDescent="0.3">
      <c r="Z765" s="109"/>
      <c r="AA765" s="109"/>
      <c r="AB765" s="130"/>
      <c r="AC765" s="131"/>
      <c r="AD765" s="129" t="str">
        <f t="shared" si="108"/>
        <v/>
      </c>
      <c r="AE765" s="132" t="str">
        <f t="shared" si="109"/>
        <v/>
      </c>
      <c r="AF765" s="129" t="str">
        <f t="shared" si="110"/>
        <v/>
      </c>
      <c r="AG765" s="132" t="str">
        <f t="shared" si="111"/>
        <v/>
      </c>
      <c r="AH765" s="133" t="str">
        <f t="shared" si="116"/>
        <v/>
      </c>
      <c r="AI765" s="133" t="str">
        <f t="shared" si="112"/>
        <v/>
      </c>
      <c r="AJ765" s="110"/>
      <c r="AK765" s="119" t="str">
        <f t="shared" si="113"/>
        <v/>
      </c>
      <c r="AL765" s="119" t="str">
        <f t="shared" si="114"/>
        <v/>
      </c>
      <c r="AM765" s="120" t="str">
        <f t="shared" si="115"/>
        <v/>
      </c>
    </row>
    <row r="766" spans="23:39" ht="3" hidden="1" customHeight="1" x14ac:dyDescent="0.3">
      <c r="Z766" s="109"/>
      <c r="AA766" s="109"/>
      <c r="AB766" s="130"/>
      <c r="AC766" s="131"/>
      <c r="AD766" s="129" t="str">
        <f t="shared" si="108"/>
        <v/>
      </c>
      <c r="AE766" s="132" t="str">
        <f t="shared" si="109"/>
        <v/>
      </c>
      <c r="AF766" s="129" t="str">
        <f t="shared" si="110"/>
        <v/>
      </c>
      <c r="AG766" s="132" t="str">
        <f t="shared" si="111"/>
        <v/>
      </c>
      <c r="AH766" s="133" t="str">
        <f t="shared" si="116"/>
        <v/>
      </c>
      <c r="AI766" s="133" t="str">
        <f t="shared" si="112"/>
        <v/>
      </c>
      <c r="AJ766" s="110"/>
      <c r="AK766" s="119" t="str">
        <f t="shared" si="113"/>
        <v/>
      </c>
      <c r="AL766" s="119" t="str">
        <f t="shared" si="114"/>
        <v/>
      </c>
      <c r="AM766" s="120" t="str">
        <f t="shared" si="115"/>
        <v/>
      </c>
    </row>
    <row r="767" spans="23:39" ht="3" hidden="1" customHeight="1" x14ac:dyDescent="0.3">
      <c r="Z767" s="109"/>
      <c r="AA767" s="109"/>
      <c r="AB767" s="130"/>
      <c r="AC767" s="131"/>
      <c r="AD767" s="129" t="str">
        <f t="shared" si="108"/>
        <v/>
      </c>
      <c r="AE767" s="132" t="str">
        <f t="shared" si="109"/>
        <v/>
      </c>
      <c r="AF767" s="129" t="str">
        <f t="shared" si="110"/>
        <v/>
      </c>
      <c r="AG767" s="132" t="str">
        <f t="shared" si="111"/>
        <v/>
      </c>
      <c r="AH767" s="133" t="str">
        <f t="shared" si="116"/>
        <v/>
      </c>
      <c r="AI767" s="133" t="str">
        <f t="shared" si="112"/>
        <v/>
      </c>
      <c r="AJ767" s="110"/>
      <c r="AK767" s="119" t="str">
        <f t="shared" si="113"/>
        <v/>
      </c>
      <c r="AL767" s="119" t="str">
        <f t="shared" si="114"/>
        <v/>
      </c>
      <c r="AM767" s="120" t="str">
        <f t="shared" si="115"/>
        <v/>
      </c>
    </row>
    <row r="768" spans="23:39" ht="3" hidden="1" customHeight="1" x14ac:dyDescent="0.3">
      <c r="Z768" s="109"/>
      <c r="AA768" s="109"/>
      <c r="AB768" s="130"/>
      <c r="AC768" s="131"/>
      <c r="AD768" s="129" t="str">
        <f t="shared" si="108"/>
        <v/>
      </c>
      <c r="AE768" s="132" t="str">
        <f t="shared" si="109"/>
        <v/>
      </c>
      <c r="AF768" s="129" t="str">
        <f t="shared" si="110"/>
        <v/>
      </c>
      <c r="AG768" s="132" t="str">
        <f t="shared" si="111"/>
        <v/>
      </c>
      <c r="AH768" s="133" t="str">
        <f t="shared" si="116"/>
        <v/>
      </c>
      <c r="AI768" s="133" t="str">
        <f t="shared" si="112"/>
        <v/>
      </c>
      <c r="AJ768" s="110"/>
      <c r="AK768" s="119" t="str">
        <f t="shared" si="113"/>
        <v/>
      </c>
      <c r="AL768" s="119" t="str">
        <f t="shared" si="114"/>
        <v/>
      </c>
      <c r="AM768" s="120" t="str">
        <f t="shared" si="115"/>
        <v/>
      </c>
    </row>
    <row r="769" spans="24:39" ht="3" hidden="1" customHeight="1" x14ac:dyDescent="0.3">
      <c r="Z769" s="109"/>
      <c r="AA769" s="109"/>
      <c r="AB769" s="130"/>
      <c r="AC769" s="131"/>
      <c r="AD769" s="129" t="str">
        <f t="shared" si="108"/>
        <v/>
      </c>
      <c r="AE769" s="132" t="str">
        <f t="shared" si="109"/>
        <v/>
      </c>
      <c r="AF769" s="129" t="str">
        <f t="shared" si="110"/>
        <v/>
      </c>
      <c r="AG769" s="132" t="str">
        <f t="shared" si="111"/>
        <v/>
      </c>
      <c r="AH769" s="133" t="str">
        <f t="shared" si="116"/>
        <v/>
      </c>
      <c r="AI769" s="133" t="str">
        <f t="shared" si="112"/>
        <v/>
      </c>
      <c r="AJ769" s="110"/>
      <c r="AK769" s="119" t="str">
        <f t="shared" si="113"/>
        <v/>
      </c>
      <c r="AL769" s="119" t="str">
        <f t="shared" si="114"/>
        <v/>
      </c>
      <c r="AM769" s="120" t="str">
        <f t="shared" si="115"/>
        <v/>
      </c>
    </row>
    <row r="770" spans="24:39" ht="3" hidden="1" customHeight="1" x14ac:dyDescent="0.3">
      <c r="Z770" s="109"/>
      <c r="AA770" s="109"/>
      <c r="AB770" s="130"/>
      <c r="AC770" s="131"/>
      <c r="AD770" s="129" t="str">
        <f t="shared" si="108"/>
        <v/>
      </c>
      <c r="AE770" s="132" t="str">
        <f t="shared" si="109"/>
        <v/>
      </c>
      <c r="AF770" s="129" t="str">
        <f t="shared" si="110"/>
        <v/>
      </c>
      <c r="AG770" s="132" t="str">
        <f t="shared" si="111"/>
        <v/>
      </c>
      <c r="AH770" s="133" t="str">
        <f t="shared" si="116"/>
        <v/>
      </c>
      <c r="AI770" s="133" t="str">
        <f t="shared" si="112"/>
        <v/>
      </c>
      <c r="AJ770" s="110"/>
      <c r="AK770" s="119" t="str">
        <f t="shared" si="113"/>
        <v/>
      </c>
      <c r="AL770" s="119" t="str">
        <f t="shared" si="114"/>
        <v/>
      </c>
      <c r="AM770" s="120" t="str">
        <f t="shared" si="115"/>
        <v/>
      </c>
    </row>
    <row r="771" spans="24:39" ht="3" hidden="1" customHeight="1" x14ac:dyDescent="0.3">
      <c r="Z771" s="109"/>
      <c r="AA771" s="109"/>
      <c r="AB771" s="130"/>
      <c r="AC771" s="131"/>
      <c r="AD771" s="129" t="str">
        <f t="shared" si="108"/>
        <v/>
      </c>
      <c r="AE771" s="132" t="str">
        <f t="shared" si="109"/>
        <v/>
      </c>
      <c r="AF771" s="129" t="str">
        <f t="shared" si="110"/>
        <v/>
      </c>
      <c r="AG771" s="132" t="str">
        <f t="shared" si="111"/>
        <v/>
      </c>
      <c r="AH771" s="133" t="str">
        <f t="shared" si="116"/>
        <v/>
      </c>
      <c r="AI771" s="133" t="str">
        <f t="shared" si="112"/>
        <v/>
      </c>
      <c r="AJ771" s="110"/>
      <c r="AK771" s="119" t="str">
        <f t="shared" si="113"/>
        <v/>
      </c>
      <c r="AL771" s="119" t="str">
        <f t="shared" si="114"/>
        <v/>
      </c>
      <c r="AM771" s="120" t="str">
        <f t="shared" si="115"/>
        <v/>
      </c>
    </row>
    <row r="772" spans="24:39" ht="3" hidden="1" customHeight="1" x14ac:dyDescent="0.3">
      <c r="X772" s="53"/>
      <c r="Y772" s="53"/>
      <c r="Z772" s="109"/>
      <c r="AA772" s="109"/>
      <c r="AB772" s="130"/>
      <c r="AC772" s="131"/>
      <c r="AD772" s="129" t="str">
        <f t="shared" si="108"/>
        <v/>
      </c>
      <c r="AE772" s="132" t="str">
        <f t="shared" si="109"/>
        <v/>
      </c>
      <c r="AF772" s="129" t="str">
        <f t="shared" si="110"/>
        <v/>
      </c>
      <c r="AG772" s="132" t="str">
        <f t="shared" si="111"/>
        <v/>
      </c>
      <c r="AH772" s="133" t="str">
        <f t="shared" si="116"/>
        <v/>
      </c>
      <c r="AI772" s="133" t="str">
        <f t="shared" si="112"/>
        <v/>
      </c>
      <c r="AJ772" s="110"/>
      <c r="AK772" s="119" t="str">
        <f t="shared" si="113"/>
        <v/>
      </c>
      <c r="AL772" s="119" t="str">
        <f t="shared" si="114"/>
        <v/>
      </c>
      <c r="AM772" s="120" t="str">
        <f t="shared" si="115"/>
        <v/>
      </c>
    </row>
    <row r="773" spans="24:39" ht="3" hidden="1" customHeight="1" x14ac:dyDescent="0.3">
      <c r="Z773" s="109"/>
      <c r="AA773" s="109"/>
      <c r="AB773" s="130"/>
      <c r="AC773" s="131"/>
      <c r="AD773" s="129" t="str">
        <f t="shared" si="108"/>
        <v/>
      </c>
      <c r="AE773" s="132" t="str">
        <f t="shared" si="109"/>
        <v/>
      </c>
      <c r="AF773" s="129" t="str">
        <f t="shared" si="110"/>
        <v/>
      </c>
      <c r="AG773" s="132" t="str">
        <f t="shared" si="111"/>
        <v/>
      </c>
      <c r="AH773" s="133" t="str">
        <f t="shared" si="116"/>
        <v/>
      </c>
      <c r="AI773" s="133" t="str">
        <f t="shared" si="112"/>
        <v/>
      </c>
      <c r="AJ773" s="110"/>
      <c r="AK773" s="119" t="str">
        <f t="shared" si="113"/>
        <v/>
      </c>
      <c r="AL773" s="119" t="str">
        <f t="shared" si="114"/>
        <v/>
      </c>
      <c r="AM773" s="120" t="str">
        <f t="shared" si="115"/>
        <v/>
      </c>
    </row>
    <row r="774" spans="24:39" ht="3" hidden="1" customHeight="1" x14ac:dyDescent="0.3">
      <c r="Z774" s="109"/>
      <c r="AA774" s="109"/>
      <c r="AB774" s="130"/>
      <c r="AC774" s="131"/>
      <c r="AD774" s="129" t="str">
        <f t="shared" si="108"/>
        <v/>
      </c>
      <c r="AE774" s="132" t="str">
        <f t="shared" si="109"/>
        <v/>
      </c>
      <c r="AF774" s="129" t="str">
        <f t="shared" si="110"/>
        <v/>
      </c>
      <c r="AG774" s="132" t="str">
        <f t="shared" si="111"/>
        <v/>
      </c>
      <c r="AH774" s="133" t="str">
        <f t="shared" si="116"/>
        <v/>
      </c>
      <c r="AI774" s="133" t="str">
        <f t="shared" si="112"/>
        <v/>
      </c>
      <c r="AJ774" s="110"/>
      <c r="AK774" s="119" t="str">
        <f t="shared" si="113"/>
        <v/>
      </c>
      <c r="AL774" s="119" t="str">
        <f t="shared" si="114"/>
        <v/>
      </c>
      <c r="AM774" s="120" t="str">
        <f t="shared" si="115"/>
        <v/>
      </c>
    </row>
    <row r="775" spans="24:39" ht="3" hidden="1" customHeight="1" x14ac:dyDescent="0.3">
      <c r="Z775" s="109"/>
      <c r="AA775" s="109"/>
      <c r="AB775" s="130"/>
      <c r="AC775" s="131"/>
      <c r="AD775" s="129" t="str">
        <f t="shared" si="108"/>
        <v/>
      </c>
      <c r="AE775" s="132" t="str">
        <f t="shared" si="109"/>
        <v/>
      </c>
      <c r="AF775" s="129" t="str">
        <f t="shared" si="110"/>
        <v/>
      </c>
      <c r="AG775" s="132" t="str">
        <f t="shared" si="111"/>
        <v/>
      </c>
      <c r="AH775" s="133" t="str">
        <f t="shared" si="116"/>
        <v/>
      </c>
      <c r="AI775" s="133" t="str">
        <f t="shared" si="112"/>
        <v/>
      </c>
      <c r="AJ775" s="110"/>
      <c r="AK775" s="119" t="str">
        <f t="shared" si="113"/>
        <v/>
      </c>
      <c r="AL775" s="119" t="str">
        <f t="shared" si="114"/>
        <v/>
      </c>
      <c r="AM775" s="120" t="str">
        <f t="shared" si="115"/>
        <v/>
      </c>
    </row>
    <row r="776" spans="24:39" ht="3" hidden="1" customHeight="1" x14ac:dyDescent="0.3">
      <c r="Z776" s="109"/>
      <c r="AA776" s="109"/>
      <c r="AB776" s="130"/>
      <c r="AC776" s="131"/>
      <c r="AD776" s="129" t="str">
        <f t="shared" si="108"/>
        <v/>
      </c>
      <c r="AE776" s="132" t="str">
        <f t="shared" si="109"/>
        <v/>
      </c>
      <c r="AF776" s="129" t="str">
        <f t="shared" si="110"/>
        <v/>
      </c>
      <c r="AG776" s="132" t="str">
        <f t="shared" si="111"/>
        <v/>
      </c>
      <c r="AH776" s="133" t="str">
        <f t="shared" si="116"/>
        <v/>
      </c>
      <c r="AI776" s="133" t="str">
        <f t="shared" si="112"/>
        <v/>
      </c>
      <c r="AJ776" s="110"/>
      <c r="AK776" s="119" t="str">
        <f t="shared" si="113"/>
        <v/>
      </c>
      <c r="AL776" s="119" t="str">
        <f t="shared" si="114"/>
        <v/>
      </c>
      <c r="AM776" s="120" t="str">
        <f t="shared" si="115"/>
        <v/>
      </c>
    </row>
    <row r="777" spans="24:39" ht="3" hidden="1" customHeight="1" x14ac:dyDescent="0.3">
      <c r="Z777" s="109"/>
      <c r="AA777" s="109"/>
      <c r="AB777" s="130"/>
      <c r="AC777" s="131"/>
      <c r="AD777" s="129" t="str">
        <f t="shared" si="108"/>
        <v/>
      </c>
      <c r="AE777" s="132" t="str">
        <f t="shared" si="109"/>
        <v/>
      </c>
      <c r="AF777" s="129" t="str">
        <f t="shared" si="110"/>
        <v/>
      </c>
      <c r="AG777" s="132" t="str">
        <f t="shared" si="111"/>
        <v/>
      </c>
      <c r="AH777" s="133" t="str">
        <f t="shared" si="116"/>
        <v/>
      </c>
      <c r="AI777" s="133" t="str">
        <f t="shared" si="112"/>
        <v/>
      </c>
      <c r="AJ777" s="110"/>
      <c r="AK777" s="119" t="str">
        <f t="shared" si="113"/>
        <v/>
      </c>
      <c r="AL777" s="119" t="str">
        <f t="shared" si="114"/>
        <v/>
      </c>
      <c r="AM777" s="120" t="str">
        <f t="shared" si="115"/>
        <v/>
      </c>
    </row>
    <row r="778" spans="24:39" ht="3" hidden="1" customHeight="1" x14ac:dyDescent="0.3">
      <c r="Z778" s="109"/>
      <c r="AA778" s="109"/>
      <c r="AB778" s="130"/>
      <c r="AC778" s="131"/>
      <c r="AD778" s="129" t="str">
        <f t="shared" si="108"/>
        <v/>
      </c>
      <c r="AE778" s="132" t="str">
        <f t="shared" si="109"/>
        <v/>
      </c>
      <c r="AF778" s="129" t="str">
        <f t="shared" si="110"/>
        <v/>
      </c>
      <c r="AG778" s="132" t="str">
        <f t="shared" si="111"/>
        <v/>
      </c>
      <c r="AH778" s="133" t="str">
        <f t="shared" si="116"/>
        <v/>
      </c>
      <c r="AI778" s="133" t="str">
        <f t="shared" si="112"/>
        <v/>
      </c>
      <c r="AJ778" s="110"/>
      <c r="AK778" s="119" t="str">
        <f t="shared" si="113"/>
        <v/>
      </c>
      <c r="AL778" s="119" t="str">
        <f t="shared" si="114"/>
        <v/>
      </c>
      <c r="AM778" s="120" t="str">
        <f t="shared" si="115"/>
        <v/>
      </c>
    </row>
    <row r="779" spans="24:39" ht="3" hidden="1" customHeight="1" x14ac:dyDescent="0.3">
      <c r="Z779" s="109"/>
      <c r="AA779" s="109"/>
      <c r="AB779" s="130"/>
      <c r="AC779" s="131"/>
      <c r="AD779" s="129" t="str">
        <f t="shared" si="108"/>
        <v/>
      </c>
      <c r="AE779" s="132" t="str">
        <f t="shared" si="109"/>
        <v/>
      </c>
      <c r="AF779" s="129" t="str">
        <f t="shared" si="110"/>
        <v/>
      </c>
      <c r="AG779" s="132" t="str">
        <f t="shared" si="111"/>
        <v/>
      </c>
      <c r="AH779" s="133" t="str">
        <f t="shared" si="116"/>
        <v/>
      </c>
      <c r="AI779" s="133" t="str">
        <f t="shared" si="112"/>
        <v/>
      </c>
      <c r="AJ779" s="110"/>
      <c r="AK779" s="119" t="str">
        <f t="shared" si="113"/>
        <v/>
      </c>
      <c r="AL779" s="119" t="str">
        <f t="shared" si="114"/>
        <v/>
      </c>
      <c r="AM779" s="120" t="str">
        <f t="shared" si="115"/>
        <v/>
      </c>
    </row>
    <row r="780" spans="24:39" ht="3" hidden="1" customHeight="1" x14ac:dyDescent="0.3">
      <c r="Z780" s="109"/>
      <c r="AA780" s="109"/>
      <c r="AB780" s="130"/>
      <c r="AC780" s="131"/>
      <c r="AD780" s="129" t="str">
        <f t="shared" si="108"/>
        <v/>
      </c>
      <c r="AE780" s="132" t="str">
        <f t="shared" si="109"/>
        <v/>
      </c>
      <c r="AF780" s="129" t="str">
        <f t="shared" si="110"/>
        <v/>
      </c>
      <c r="AG780" s="132" t="str">
        <f t="shared" si="111"/>
        <v/>
      </c>
      <c r="AH780" s="133" t="str">
        <f t="shared" si="116"/>
        <v/>
      </c>
      <c r="AI780" s="133" t="str">
        <f t="shared" si="112"/>
        <v/>
      </c>
      <c r="AJ780" s="110"/>
      <c r="AK780" s="119" t="str">
        <f t="shared" si="113"/>
        <v/>
      </c>
      <c r="AL780" s="119" t="str">
        <f t="shared" si="114"/>
        <v/>
      </c>
      <c r="AM780" s="120" t="str">
        <f t="shared" si="115"/>
        <v/>
      </c>
    </row>
    <row r="781" spans="24:39" ht="3" hidden="1" customHeight="1" x14ac:dyDescent="0.3">
      <c r="Z781" s="109"/>
      <c r="AA781" s="109"/>
      <c r="AB781" s="130"/>
      <c r="AC781" s="131"/>
      <c r="AD781" s="129" t="str">
        <f t="shared" si="108"/>
        <v/>
      </c>
      <c r="AE781" s="132" t="str">
        <f t="shared" si="109"/>
        <v/>
      </c>
      <c r="AF781" s="129" t="str">
        <f t="shared" si="110"/>
        <v/>
      </c>
      <c r="AG781" s="132" t="str">
        <f t="shared" si="111"/>
        <v/>
      </c>
      <c r="AH781" s="133" t="str">
        <f t="shared" si="116"/>
        <v/>
      </c>
      <c r="AI781" s="133" t="str">
        <f t="shared" si="112"/>
        <v/>
      </c>
      <c r="AJ781" s="110"/>
      <c r="AK781" s="119" t="str">
        <f t="shared" si="113"/>
        <v/>
      </c>
      <c r="AL781" s="119" t="str">
        <f t="shared" si="114"/>
        <v/>
      </c>
      <c r="AM781" s="120" t="str">
        <f t="shared" si="115"/>
        <v/>
      </c>
    </row>
    <row r="782" spans="24:39" ht="3" hidden="1" customHeight="1" x14ac:dyDescent="0.3">
      <c r="Z782" s="109"/>
      <c r="AA782" s="109"/>
      <c r="AB782" s="130"/>
      <c r="AC782" s="131"/>
      <c r="AD782" s="129" t="str">
        <f t="shared" si="108"/>
        <v/>
      </c>
      <c r="AE782" s="132" t="str">
        <f t="shared" si="109"/>
        <v/>
      </c>
      <c r="AF782" s="129" t="str">
        <f t="shared" si="110"/>
        <v/>
      </c>
      <c r="AG782" s="132" t="str">
        <f t="shared" si="111"/>
        <v/>
      </c>
      <c r="AH782" s="133" t="str">
        <f t="shared" si="116"/>
        <v/>
      </c>
      <c r="AI782" s="133" t="str">
        <f t="shared" si="112"/>
        <v/>
      </c>
      <c r="AJ782" s="110"/>
      <c r="AK782" s="119" t="str">
        <f t="shared" si="113"/>
        <v/>
      </c>
      <c r="AL782" s="119" t="str">
        <f t="shared" si="114"/>
        <v/>
      </c>
      <c r="AM782" s="120" t="str">
        <f t="shared" si="115"/>
        <v/>
      </c>
    </row>
    <row r="783" spans="24:39" ht="3" hidden="1" customHeight="1" x14ac:dyDescent="0.3">
      <c r="Z783" s="109"/>
      <c r="AA783" s="109"/>
      <c r="AB783" s="130"/>
      <c r="AC783" s="131"/>
      <c r="AD783" s="129" t="str">
        <f t="shared" si="108"/>
        <v/>
      </c>
      <c r="AE783" s="132" t="str">
        <f t="shared" si="109"/>
        <v/>
      </c>
      <c r="AF783" s="129" t="str">
        <f t="shared" si="110"/>
        <v/>
      </c>
      <c r="AG783" s="132" t="str">
        <f t="shared" si="111"/>
        <v/>
      </c>
      <c r="AH783" s="133" t="str">
        <f t="shared" si="116"/>
        <v/>
      </c>
      <c r="AI783" s="133" t="str">
        <f t="shared" si="112"/>
        <v/>
      </c>
      <c r="AJ783" s="110"/>
      <c r="AK783" s="119" t="str">
        <f t="shared" si="113"/>
        <v/>
      </c>
      <c r="AL783" s="119" t="str">
        <f t="shared" si="114"/>
        <v/>
      </c>
      <c r="AM783" s="120" t="str">
        <f t="shared" si="115"/>
        <v/>
      </c>
    </row>
    <row r="784" spans="24:39" ht="3" hidden="1" customHeight="1" x14ac:dyDescent="0.3">
      <c r="Z784" s="109"/>
      <c r="AA784" s="109"/>
      <c r="AB784" s="130"/>
      <c r="AC784" s="131"/>
      <c r="AD784" s="129" t="str">
        <f t="shared" ref="AD784:AD815" si="117">IF(AC784="","",AD$751+(2*(AC784-AC$751)*AA$756))</f>
        <v/>
      </c>
      <c r="AE784" s="132" t="str">
        <f t="shared" si="109"/>
        <v/>
      </c>
      <c r="AF784" s="129" t="str">
        <f t="shared" si="110"/>
        <v/>
      </c>
      <c r="AG784" s="132" t="str">
        <f t="shared" si="111"/>
        <v/>
      </c>
      <c r="AH784" s="133" t="str">
        <f t="shared" si="116"/>
        <v/>
      </c>
      <c r="AI784" s="133" t="str">
        <f t="shared" si="112"/>
        <v/>
      </c>
      <c r="AJ784" s="110"/>
      <c r="AK784" s="119" t="str">
        <f t="shared" si="113"/>
        <v/>
      </c>
      <c r="AL784" s="119" t="str">
        <f t="shared" si="114"/>
        <v/>
      </c>
      <c r="AM784" s="120" t="str">
        <f t="shared" si="115"/>
        <v/>
      </c>
    </row>
    <row r="785" spans="26:39" ht="3" hidden="1" customHeight="1" x14ac:dyDescent="0.3">
      <c r="Z785" s="109"/>
      <c r="AA785" s="109"/>
      <c r="AB785" s="130"/>
      <c r="AC785" s="131"/>
      <c r="AD785" s="129" t="str">
        <f t="shared" si="117"/>
        <v/>
      </c>
      <c r="AE785" s="132" t="str">
        <f t="shared" si="109"/>
        <v/>
      </c>
      <c r="AF785" s="129" t="str">
        <f t="shared" si="110"/>
        <v/>
      </c>
      <c r="AG785" s="132" t="str">
        <f t="shared" si="111"/>
        <v/>
      </c>
      <c r="AH785" s="133" t="str">
        <f t="shared" si="116"/>
        <v/>
      </c>
      <c r="AI785" s="133" t="str">
        <f t="shared" si="112"/>
        <v/>
      </c>
      <c r="AJ785" s="110"/>
      <c r="AK785" s="119" t="str">
        <f t="shared" si="113"/>
        <v/>
      </c>
      <c r="AL785" s="119" t="str">
        <f t="shared" si="114"/>
        <v/>
      </c>
      <c r="AM785" s="120" t="str">
        <f t="shared" si="115"/>
        <v/>
      </c>
    </row>
    <row r="786" spans="26:39" ht="3" hidden="1" customHeight="1" x14ac:dyDescent="0.3">
      <c r="Z786" s="109"/>
      <c r="AA786" s="109"/>
      <c r="AB786" s="130"/>
      <c r="AC786" s="131"/>
      <c r="AD786" s="129" t="str">
        <f t="shared" si="117"/>
        <v/>
      </c>
      <c r="AE786" s="132" t="str">
        <f t="shared" si="109"/>
        <v/>
      </c>
      <c r="AF786" s="129" t="str">
        <f t="shared" si="110"/>
        <v/>
      </c>
      <c r="AG786" s="132" t="str">
        <f t="shared" si="111"/>
        <v/>
      </c>
      <c r="AH786" s="133" t="str">
        <f t="shared" si="116"/>
        <v/>
      </c>
      <c r="AI786" s="133" t="str">
        <f t="shared" si="112"/>
        <v/>
      </c>
      <c r="AJ786" s="110"/>
      <c r="AK786" s="119" t="str">
        <f t="shared" si="113"/>
        <v/>
      </c>
      <c r="AL786" s="119" t="str">
        <f t="shared" si="114"/>
        <v/>
      </c>
      <c r="AM786" s="120" t="str">
        <f t="shared" si="115"/>
        <v/>
      </c>
    </row>
    <row r="787" spans="26:39" ht="3" hidden="1" customHeight="1" x14ac:dyDescent="0.3">
      <c r="Z787" s="109"/>
      <c r="AA787" s="109"/>
      <c r="AB787" s="130"/>
      <c r="AC787" s="131"/>
      <c r="AD787" s="129" t="str">
        <f t="shared" si="117"/>
        <v/>
      </c>
      <c r="AE787" s="132" t="str">
        <f t="shared" si="109"/>
        <v/>
      </c>
      <c r="AF787" s="129" t="str">
        <f t="shared" si="110"/>
        <v/>
      </c>
      <c r="AG787" s="132" t="str">
        <f t="shared" si="111"/>
        <v/>
      </c>
      <c r="AH787" s="133" t="str">
        <f t="shared" si="116"/>
        <v/>
      </c>
      <c r="AI787" s="133" t="str">
        <f t="shared" si="112"/>
        <v/>
      </c>
      <c r="AJ787" s="110"/>
      <c r="AK787" s="119" t="str">
        <f t="shared" si="113"/>
        <v/>
      </c>
      <c r="AL787" s="119" t="str">
        <f t="shared" si="114"/>
        <v/>
      </c>
      <c r="AM787" s="120" t="str">
        <f t="shared" si="115"/>
        <v/>
      </c>
    </row>
    <row r="788" spans="26:39" ht="3" hidden="1" customHeight="1" x14ac:dyDescent="0.3">
      <c r="Z788" s="109"/>
      <c r="AA788" s="109"/>
      <c r="AB788" s="130"/>
      <c r="AC788" s="131"/>
      <c r="AD788" s="129" t="str">
        <f t="shared" si="117"/>
        <v/>
      </c>
      <c r="AE788" s="132" t="str">
        <f t="shared" si="109"/>
        <v/>
      </c>
      <c r="AF788" s="129" t="str">
        <f t="shared" si="110"/>
        <v/>
      </c>
      <c r="AG788" s="132" t="str">
        <f t="shared" si="111"/>
        <v/>
      </c>
      <c r="AH788" s="133" t="str">
        <f t="shared" si="116"/>
        <v/>
      </c>
      <c r="AI788" s="133" t="str">
        <f t="shared" si="112"/>
        <v/>
      </c>
      <c r="AJ788" s="110"/>
      <c r="AK788" s="119" t="str">
        <f t="shared" si="113"/>
        <v/>
      </c>
      <c r="AL788" s="119" t="str">
        <f t="shared" si="114"/>
        <v/>
      </c>
      <c r="AM788" s="120" t="str">
        <f t="shared" si="115"/>
        <v/>
      </c>
    </row>
    <row r="789" spans="26:39" ht="3" hidden="1" customHeight="1" x14ac:dyDescent="0.3">
      <c r="Z789" s="109"/>
      <c r="AA789" s="109"/>
      <c r="AB789" s="130"/>
      <c r="AC789" s="131"/>
      <c r="AD789" s="129" t="str">
        <f t="shared" si="117"/>
        <v/>
      </c>
      <c r="AE789" s="132" t="str">
        <f t="shared" si="109"/>
        <v/>
      </c>
      <c r="AF789" s="129" t="str">
        <f t="shared" si="110"/>
        <v/>
      </c>
      <c r="AG789" s="132" t="str">
        <f t="shared" si="111"/>
        <v/>
      </c>
      <c r="AH789" s="133" t="str">
        <f t="shared" si="116"/>
        <v/>
      </c>
      <c r="AI789" s="133" t="str">
        <f t="shared" si="112"/>
        <v/>
      </c>
      <c r="AJ789" s="110"/>
      <c r="AK789" s="119" t="str">
        <f t="shared" si="113"/>
        <v/>
      </c>
      <c r="AL789" s="119" t="str">
        <f t="shared" si="114"/>
        <v/>
      </c>
      <c r="AM789" s="120" t="str">
        <f t="shared" si="115"/>
        <v/>
      </c>
    </row>
    <row r="790" spans="26:39" ht="3" hidden="1" customHeight="1" x14ac:dyDescent="0.3">
      <c r="Z790" s="109"/>
      <c r="AA790" s="109"/>
      <c r="AB790" s="130"/>
      <c r="AC790" s="131"/>
      <c r="AD790" s="129" t="str">
        <f t="shared" si="117"/>
        <v/>
      </c>
      <c r="AE790" s="132" t="str">
        <f t="shared" si="109"/>
        <v/>
      </c>
      <c r="AF790" s="129" t="str">
        <f t="shared" si="110"/>
        <v/>
      </c>
      <c r="AG790" s="132" t="str">
        <f t="shared" si="111"/>
        <v/>
      </c>
      <c r="AH790" s="133" t="str">
        <f t="shared" si="116"/>
        <v/>
      </c>
      <c r="AI790" s="133" t="str">
        <f t="shared" si="112"/>
        <v/>
      </c>
      <c r="AJ790" s="110"/>
      <c r="AK790" s="119" t="str">
        <f t="shared" si="113"/>
        <v/>
      </c>
      <c r="AL790" s="119" t="str">
        <f t="shared" si="114"/>
        <v/>
      </c>
      <c r="AM790" s="120" t="str">
        <f t="shared" si="115"/>
        <v/>
      </c>
    </row>
    <row r="791" spans="26:39" ht="3" hidden="1" customHeight="1" x14ac:dyDescent="0.3">
      <c r="Z791" s="109"/>
      <c r="AA791" s="109"/>
      <c r="AB791" s="130"/>
      <c r="AC791" s="131"/>
      <c r="AD791" s="129" t="str">
        <f t="shared" si="117"/>
        <v/>
      </c>
      <c r="AE791" s="132" t="str">
        <f t="shared" si="109"/>
        <v/>
      </c>
      <c r="AF791" s="129" t="str">
        <f t="shared" si="110"/>
        <v/>
      </c>
      <c r="AG791" s="132" t="str">
        <f t="shared" si="111"/>
        <v/>
      </c>
      <c r="AH791" s="133" t="str">
        <f t="shared" si="116"/>
        <v/>
      </c>
      <c r="AI791" s="133" t="str">
        <f t="shared" si="112"/>
        <v/>
      </c>
      <c r="AJ791" s="110"/>
      <c r="AK791" s="119" t="str">
        <f t="shared" si="113"/>
        <v/>
      </c>
      <c r="AL791" s="119" t="str">
        <f t="shared" si="114"/>
        <v/>
      </c>
      <c r="AM791" s="120" t="str">
        <f t="shared" si="115"/>
        <v/>
      </c>
    </row>
    <row r="792" spans="26:39" ht="3" hidden="1" customHeight="1" x14ac:dyDescent="0.3">
      <c r="Z792" s="109"/>
      <c r="AA792" s="109"/>
      <c r="AB792" s="130"/>
      <c r="AC792" s="131"/>
      <c r="AD792" s="129" t="str">
        <f t="shared" si="117"/>
        <v/>
      </c>
      <c r="AE792" s="132" t="str">
        <f t="shared" si="109"/>
        <v/>
      </c>
      <c r="AF792" s="129" t="str">
        <f t="shared" si="110"/>
        <v/>
      </c>
      <c r="AG792" s="132" t="str">
        <f t="shared" si="111"/>
        <v/>
      </c>
      <c r="AH792" s="133" t="str">
        <f t="shared" si="116"/>
        <v/>
      </c>
      <c r="AI792" s="133" t="str">
        <f t="shared" si="112"/>
        <v/>
      </c>
      <c r="AJ792" s="110"/>
      <c r="AK792" s="119" t="str">
        <f t="shared" si="113"/>
        <v/>
      </c>
      <c r="AL792" s="119" t="str">
        <f t="shared" si="114"/>
        <v/>
      </c>
      <c r="AM792" s="120" t="str">
        <f t="shared" si="115"/>
        <v/>
      </c>
    </row>
    <row r="793" spans="26:39" ht="3" hidden="1" customHeight="1" x14ac:dyDescent="0.3">
      <c r="Z793" s="109"/>
      <c r="AA793" s="109"/>
      <c r="AB793" s="130"/>
      <c r="AC793" s="131"/>
      <c r="AD793" s="129" t="str">
        <f t="shared" si="117"/>
        <v/>
      </c>
      <c r="AE793" s="132" t="str">
        <f t="shared" si="109"/>
        <v/>
      </c>
      <c r="AF793" s="129" t="str">
        <f t="shared" si="110"/>
        <v/>
      </c>
      <c r="AG793" s="132" t="str">
        <f t="shared" si="111"/>
        <v/>
      </c>
      <c r="AH793" s="133" t="str">
        <f t="shared" si="116"/>
        <v/>
      </c>
      <c r="AI793" s="133" t="str">
        <f t="shared" si="112"/>
        <v/>
      </c>
      <c r="AJ793" s="110"/>
      <c r="AK793" s="119" t="str">
        <f t="shared" si="113"/>
        <v/>
      </c>
      <c r="AL793" s="119" t="str">
        <f t="shared" si="114"/>
        <v/>
      </c>
      <c r="AM793" s="120" t="str">
        <f t="shared" si="115"/>
        <v/>
      </c>
    </row>
    <row r="794" spans="26:39" ht="3" hidden="1" customHeight="1" x14ac:dyDescent="0.3">
      <c r="Z794" s="109"/>
      <c r="AA794" s="109"/>
      <c r="AB794" s="130"/>
      <c r="AC794" s="131"/>
      <c r="AD794" s="129" t="str">
        <f t="shared" si="117"/>
        <v/>
      </c>
      <c r="AE794" s="132" t="str">
        <f t="shared" si="109"/>
        <v/>
      </c>
      <c r="AF794" s="129" t="str">
        <f t="shared" si="110"/>
        <v/>
      </c>
      <c r="AG794" s="132" t="str">
        <f t="shared" si="111"/>
        <v/>
      </c>
      <c r="AH794" s="133" t="str">
        <f t="shared" si="116"/>
        <v/>
      </c>
      <c r="AI794" s="133" t="str">
        <f t="shared" si="112"/>
        <v/>
      </c>
      <c r="AJ794" s="110"/>
      <c r="AK794" s="119" t="str">
        <f t="shared" si="113"/>
        <v/>
      </c>
      <c r="AL794" s="119" t="str">
        <f t="shared" si="114"/>
        <v/>
      </c>
      <c r="AM794" s="120" t="str">
        <f t="shared" si="115"/>
        <v/>
      </c>
    </row>
    <row r="795" spans="26:39" ht="3" hidden="1" customHeight="1" x14ac:dyDescent="0.3">
      <c r="Z795" s="109"/>
      <c r="AA795" s="109"/>
      <c r="AB795" s="130"/>
      <c r="AC795" s="131"/>
      <c r="AD795" s="129" t="str">
        <f t="shared" si="117"/>
        <v/>
      </c>
      <c r="AE795" s="132" t="str">
        <f t="shared" si="109"/>
        <v/>
      </c>
      <c r="AF795" s="129" t="str">
        <f t="shared" si="110"/>
        <v/>
      </c>
      <c r="AG795" s="132" t="str">
        <f t="shared" si="111"/>
        <v/>
      </c>
      <c r="AH795" s="133" t="str">
        <f t="shared" si="116"/>
        <v/>
      </c>
      <c r="AI795" s="133" t="str">
        <f t="shared" si="112"/>
        <v/>
      </c>
      <c r="AJ795" s="110"/>
      <c r="AK795" s="119" t="str">
        <f t="shared" si="113"/>
        <v/>
      </c>
      <c r="AL795" s="119" t="str">
        <f t="shared" si="114"/>
        <v/>
      </c>
      <c r="AM795" s="120" t="str">
        <f t="shared" si="115"/>
        <v/>
      </c>
    </row>
    <row r="796" spans="26:39" ht="3" hidden="1" customHeight="1" x14ac:dyDescent="0.3">
      <c r="Z796" s="109"/>
      <c r="AA796" s="109"/>
      <c r="AB796" s="130"/>
      <c r="AC796" s="131"/>
      <c r="AD796" s="129" t="str">
        <f t="shared" si="117"/>
        <v/>
      </c>
      <c r="AE796" s="132" t="str">
        <f t="shared" si="109"/>
        <v/>
      </c>
      <c r="AF796" s="129" t="str">
        <f t="shared" si="110"/>
        <v/>
      </c>
      <c r="AG796" s="132" t="str">
        <f t="shared" si="111"/>
        <v/>
      </c>
      <c r="AH796" s="133" t="str">
        <f t="shared" si="116"/>
        <v/>
      </c>
      <c r="AI796" s="133" t="str">
        <f t="shared" si="112"/>
        <v/>
      </c>
      <c r="AJ796" s="110"/>
      <c r="AK796" s="119" t="str">
        <f t="shared" si="113"/>
        <v/>
      </c>
      <c r="AL796" s="119" t="str">
        <f t="shared" si="114"/>
        <v/>
      </c>
      <c r="AM796" s="120" t="str">
        <f t="shared" si="115"/>
        <v/>
      </c>
    </row>
    <row r="797" spans="26:39" ht="3" hidden="1" customHeight="1" x14ac:dyDescent="0.3">
      <c r="Z797" s="109"/>
      <c r="AA797" s="109"/>
      <c r="AB797" s="130"/>
      <c r="AC797" s="131"/>
      <c r="AD797" s="129" t="str">
        <f t="shared" si="117"/>
        <v/>
      </c>
      <c r="AE797" s="132" t="str">
        <f t="shared" si="109"/>
        <v/>
      </c>
      <c r="AF797" s="129" t="str">
        <f t="shared" si="110"/>
        <v/>
      </c>
      <c r="AG797" s="132" t="str">
        <f t="shared" si="111"/>
        <v/>
      </c>
      <c r="AH797" s="133" t="str">
        <f t="shared" si="116"/>
        <v/>
      </c>
      <c r="AI797" s="133" t="str">
        <f t="shared" si="112"/>
        <v/>
      </c>
      <c r="AJ797" s="110"/>
      <c r="AK797" s="119" t="str">
        <f t="shared" si="113"/>
        <v/>
      </c>
      <c r="AL797" s="119" t="str">
        <f t="shared" si="114"/>
        <v/>
      </c>
      <c r="AM797" s="120" t="str">
        <f t="shared" si="115"/>
        <v/>
      </c>
    </row>
    <row r="798" spans="26:39" ht="3" hidden="1" customHeight="1" x14ac:dyDescent="0.3">
      <c r="Z798" s="109"/>
      <c r="AA798" s="109"/>
      <c r="AB798" s="130"/>
      <c r="AC798" s="131"/>
      <c r="AD798" s="129" t="str">
        <f t="shared" si="117"/>
        <v/>
      </c>
      <c r="AE798" s="132" t="str">
        <f t="shared" si="109"/>
        <v/>
      </c>
      <c r="AF798" s="129" t="str">
        <f t="shared" si="110"/>
        <v/>
      </c>
      <c r="AG798" s="132" t="str">
        <f t="shared" si="111"/>
        <v/>
      </c>
      <c r="AH798" s="133" t="str">
        <f t="shared" si="116"/>
        <v/>
      </c>
      <c r="AI798" s="133" t="str">
        <f t="shared" si="112"/>
        <v/>
      </c>
      <c r="AJ798" s="110"/>
      <c r="AK798" s="119" t="str">
        <f t="shared" si="113"/>
        <v/>
      </c>
      <c r="AL798" s="119" t="str">
        <f t="shared" si="114"/>
        <v/>
      </c>
      <c r="AM798" s="120" t="str">
        <f t="shared" si="115"/>
        <v/>
      </c>
    </row>
    <row r="799" spans="26:39" ht="3" hidden="1" customHeight="1" x14ac:dyDescent="0.3">
      <c r="Z799" s="109"/>
      <c r="AA799" s="109"/>
      <c r="AB799" s="130"/>
      <c r="AC799" s="131"/>
      <c r="AD799" s="129" t="str">
        <f t="shared" si="117"/>
        <v/>
      </c>
      <c r="AE799" s="132" t="str">
        <f t="shared" si="109"/>
        <v/>
      </c>
      <c r="AF799" s="129" t="str">
        <f t="shared" si="110"/>
        <v/>
      </c>
      <c r="AG799" s="132" t="str">
        <f t="shared" si="111"/>
        <v/>
      </c>
      <c r="AH799" s="133" t="str">
        <f t="shared" si="116"/>
        <v/>
      </c>
      <c r="AI799" s="133" t="str">
        <f t="shared" si="112"/>
        <v/>
      </c>
      <c r="AJ799" s="110"/>
      <c r="AK799" s="119" t="str">
        <f t="shared" si="113"/>
        <v/>
      </c>
      <c r="AL799" s="119" t="str">
        <f t="shared" si="114"/>
        <v/>
      </c>
      <c r="AM799" s="120" t="str">
        <f t="shared" si="115"/>
        <v/>
      </c>
    </row>
    <row r="800" spans="26:39" ht="3" hidden="1" customHeight="1" x14ac:dyDescent="0.3">
      <c r="Z800" s="109"/>
      <c r="AA800" s="109"/>
      <c r="AB800" s="130"/>
      <c r="AC800" s="131"/>
      <c r="AD800" s="129" t="str">
        <f t="shared" si="117"/>
        <v/>
      </c>
      <c r="AE800" s="132" t="str">
        <f t="shared" si="109"/>
        <v/>
      </c>
      <c r="AF800" s="129" t="str">
        <f t="shared" si="110"/>
        <v/>
      </c>
      <c r="AG800" s="132" t="str">
        <f t="shared" si="111"/>
        <v/>
      </c>
      <c r="AH800" s="133" t="str">
        <f t="shared" si="116"/>
        <v/>
      </c>
      <c r="AI800" s="133" t="str">
        <f t="shared" si="112"/>
        <v/>
      </c>
      <c r="AJ800" s="110"/>
      <c r="AK800" s="119" t="str">
        <f t="shared" si="113"/>
        <v/>
      </c>
      <c r="AL800" s="119" t="str">
        <f t="shared" si="114"/>
        <v/>
      </c>
      <c r="AM800" s="120" t="str">
        <f t="shared" si="115"/>
        <v/>
      </c>
    </row>
    <row r="801" spans="26:39" ht="3" hidden="1" customHeight="1" x14ac:dyDescent="0.3">
      <c r="Z801" s="109"/>
      <c r="AA801" s="109"/>
      <c r="AB801" s="130"/>
      <c r="AC801" s="131"/>
      <c r="AD801" s="129" t="str">
        <f t="shared" si="117"/>
        <v/>
      </c>
      <c r="AE801" s="132" t="str">
        <f t="shared" si="109"/>
        <v/>
      </c>
      <c r="AF801" s="129" t="str">
        <f t="shared" si="110"/>
        <v/>
      </c>
      <c r="AG801" s="132" t="str">
        <f t="shared" si="111"/>
        <v/>
      </c>
      <c r="AH801" s="133" t="str">
        <f t="shared" si="116"/>
        <v/>
      </c>
      <c r="AI801" s="133" t="str">
        <f t="shared" si="112"/>
        <v/>
      </c>
      <c r="AJ801" s="110"/>
      <c r="AK801" s="119" t="str">
        <f t="shared" si="113"/>
        <v/>
      </c>
      <c r="AL801" s="119" t="str">
        <f t="shared" si="114"/>
        <v/>
      </c>
      <c r="AM801" s="120" t="str">
        <f t="shared" si="115"/>
        <v/>
      </c>
    </row>
    <row r="802" spans="26:39" ht="3" hidden="1" customHeight="1" x14ac:dyDescent="0.3">
      <c r="Z802" s="109"/>
      <c r="AA802" s="109"/>
      <c r="AB802" s="130"/>
      <c r="AC802" s="131"/>
      <c r="AD802" s="129" t="str">
        <f t="shared" si="117"/>
        <v/>
      </c>
      <c r="AE802" s="132" t="str">
        <f t="shared" si="109"/>
        <v/>
      </c>
      <c r="AF802" s="129" t="str">
        <f t="shared" si="110"/>
        <v/>
      </c>
      <c r="AG802" s="132" t="str">
        <f t="shared" si="111"/>
        <v/>
      </c>
      <c r="AH802" s="133" t="str">
        <f t="shared" si="116"/>
        <v/>
      </c>
      <c r="AI802" s="133" t="str">
        <f t="shared" si="112"/>
        <v/>
      </c>
      <c r="AJ802" s="110"/>
      <c r="AK802" s="119" t="str">
        <f t="shared" si="113"/>
        <v/>
      </c>
      <c r="AL802" s="119" t="str">
        <f t="shared" si="114"/>
        <v/>
      </c>
      <c r="AM802" s="120" t="str">
        <f t="shared" si="115"/>
        <v/>
      </c>
    </row>
    <row r="803" spans="26:39" ht="3" hidden="1" customHeight="1" x14ac:dyDescent="0.3">
      <c r="Z803" s="109"/>
      <c r="AA803" s="109"/>
      <c r="AB803" s="130"/>
      <c r="AC803" s="131"/>
      <c r="AD803" s="129" t="str">
        <f t="shared" si="117"/>
        <v/>
      </c>
      <c r="AE803" s="132" t="str">
        <f t="shared" si="109"/>
        <v/>
      </c>
      <c r="AF803" s="129" t="str">
        <f t="shared" si="110"/>
        <v/>
      </c>
      <c r="AG803" s="132" t="str">
        <f t="shared" si="111"/>
        <v/>
      </c>
      <c r="AH803" s="133" t="str">
        <f t="shared" si="116"/>
        <v/>
      </c>
      <c r="AI803" s="133" t="str">
        <f t="shared" si="112"/>
        <v/>
      </c>
      <c r="AJ803" s="110"/>
      <c r="AK803" s="119" t="str">
        <f t="shared" si="113"/>
        <v/>
      </c>
      <c r="AL803" s="119" t="str">
        <f t="shared" si="114"/>
        <v/>
      </c>
      <c r="AM803" s="120" t="str">
        <f t="shared" si="115"/>
        <v/>
      </c>
    </row>
    <row r="804" spans="26:39" ht="3" hidden="1" customHeight="1" x14ac:dyDescent="0.3">
      <c r="Z804" s="109"/>
      <c r="AA804" s="109"/>
      <c r="AB804" s="130"/>
      <c r="AC804" s="131"/>
      <c r="AD804" s="129" t="str">
        <f t="shared" si="117"/>
        <v/>
      </c>
      <c r="AE804" s="132" t="str">
        <f t="shared" si="109"/>
        <v/>
      </c>
      <c r="AF804" s="129" t="str">
        <f t="shared" si="110"/>
        <v/>
      </c>
      <c r="AG804" s="132" t="str">
        <f t="shared" si="111"/>
        <v/>
      </c>
      <c r="AH804" s="133" t="str">
        <f t="shared" si="116"/>
        <v/>
      </c>
      <c r="AI804" s="133" t="str">
        <f t="shared" si="112"/>
        <v/>
      </c>
      <c r="AJ804" s="110"/>
      <c r="AK804" s="119" t="str">
        <f t="shared" si="113"/>
        <v/>
      </c>
      <c r="AL804" s="119" t="str">
        <f t="shared" si="114"/>
        <v/>
      </c>
      <c r="AM804" s="120" t="str">
        <f t="shared" si="115"/>
        <v/>
      </c>
    </row>
    <row r="805" spans="26:39" ht="3" hidden="1" customHeight="1" x14ac:dyDescent="0.3">
      <c r="Z805" s="109"/>
      <c r="AA805" s="109"/>
      <c r="AB805" s="130"/>
      <c r="AC805" s="131"/>
      <c r="AD805" s="129" t="str">
        <f t="shared" si="117"/>
        <v/>
      </c>
      <c r="AE805" s="132" t="str">
        <f t="shared" si="109"/>
        <v/>
      </c>
      <c r="AF805" s="129" t="str">
        <f t="shared" si="110"/>
        <v/>
      </c>
      <c r="AG805" s="132" t="str">
        <f t="shared" si="111"/>
        <v/>
      </c>
      <c r="AH805" s="133" t="str">
        <f t="shared" si="116"/>
        <v/>
      </c>
      <c r="AI805" s="133" t="str">
        <f t="shared" si="112"/>
        <v/>
      </c>
      <c r="AJ805" s="110"/>
      <c r="AK805" s="119" t="str">
        <f t="shared" si="113"/>
        <v/>
      </c>
      <c r="AL805" s="119" t="str">
        <f t="shared" si="114"/>
        <v/>
      </c>
      <c r="AM805" s="120" t="str">
        <f t="shared" si="115"/>
        <v/>
      </c>
    </row>
    <row r="806" spans="26:39" ht="3" hidden="1" customHeight="1" x14ac:dyDescent="0.3">
      <c r="Z806" s="109"/>
      <c r="AA806" s="109"/>
      <c r="AB806" s="130"/>
      <c r="AC806" s="131"/>
      <c r="AD806" s="129" t="str">
        <f t="shared" si="117"/>
        <v/>
      </c>
      <c r="AE806" s="132" t="str">
        <f t="shared" si="109"/>
        <v/>
      </c>
      <c r="AF806" s="129" t="str">
        <f t="shared" si="110"/>
        <v/>
      </c>
      <c r="AG806" s="132" t="str">
        <f t="shared" si="111"/>
        <v/>
      </c>
      <c r="AH806" s="133" t="str">
        <f t="shared" si="116"/>
        <v/>
      </c>
      <c r="AI806" s="133" t="str">
        <f t="shared" si="112"/>
        <v/>
      </c>
      <c r="AJ806" s="110"/>
      <c r="AK806" s="119" t="str">
        <f t="shared" si="113"/>
        <v/>
      </c>
      <c r="AL806" s="119" t="str">
        <f t="shared" si="114"/>
        <v/>
      </c>
      <c r="AM806" s="120" t="str">
        <f t="shared" si="115"/>
        <v/>
      </c>
    </row>
    <row r="807" spans="26:39" ht="3" hidden="1" customHeight="1" x14ac:dyDescent="0.3">
      <c r="Z807" s="109"/>
      <c r="AA807" s="109"/>
      <c r="AB807" s="130"/>
      <c r="AC807" s="131"/>
      <c r="AD807" s="129" t="str">
        <f t="shared" si="117"/>
        <v/>
      </c>
      <c r="AE807" s="132" t="str">
        <f t="shared" si="109"/>
        <v/>
      </c>
      <c r="AF807" s="129" t="str">
        <f t="shared" si="110"/>
        <v/>
      </c>
      <c r="AG807" s="132" t="str">
        <f t="shared" si="111"/>
        <v/>
      </c>
      <c r="AH807" s="133" t="str">
        <f t="shared" si="116"/>
        <v/>
      </c>
      <c r="AI807" s="133" t="str">
        <f t="shared" si="112"/>
        <v/>
      </c>
      <c r="AJ807" s="110"/>
      <c r="AK807" s="119" t="str">
        <f t="shared" si="113"/>
        <v/>
      </c>
      <c r="AL807" s="119" t="str">
        <f t="shared" si="114"/>
        <v/>
      </c>
      <c r="AM807" s="120" t="str">
        <f t="shared" si="115"/>
        <v/>
      </c>
    </row>
    <row r="808" spans="26:39" ht="3" hidden="1" customHeight="1" x14ac:dyDescent="0.3">
      <c r="Z808" s="109"/>
      <c r="AA808" s="109"/>
      <c r="AB808" s="130"/>
      <c r="AC808" s="131"/>
      <c r="AD808" s="129" t="str">
        <f t="shared" si="117"/>
        <v/>
      </c>
      <c r="AE808" s="132" t="str">
        <f t="shared" si="109"/>
        <v/>
      </c>
      <c r="AF808" s="129" t="str">
        <f t="shared" si="110"/>
        <v/>
      </c>
      <c r="AG808" s="132" t="str">
        <f t="shared" si="111"/>
        <v/>
      </c>
      <c r="AH808" s="133" t="str">
        <f t="shared" si="116"/>
        <v/>
      </c>
      <c r="AI808" s="133" t="str">
        <f t="shared" si="112"/>
        <v/>
      </c>
      <c r="AJ808" s="110"/>
      <c r="AK808" s="119" t="str">
        <f t="shared" si="113"/>
        <v/>
      </c>
      <c r="AL808" s="119" t="str">
        <f t="shared" si="114"/>
        <v/>
      </c>
      <c r="AM808" s="120" t="str">
        <f t="shared" si="115"/>
        <v/>
      </c>
    </row>
    <row r="809" spans="26:39" ht="3" hidden="1" customHeight="1" x14ac:dyDescent="0.3">
      <c r="Z809" s="109"/>
      <c r="AA809" s="109"/>
      <c r="AB809" s="130"/>
      <c r="AC809" s="131"/>
      <c r="AD809" s="129" t="str">
        <f t="shared" si="117"/>
        <v/>
      </c>
      <c r="AE809" s="132" t="str">
        <f t="shared" si="109"/>
        <v/>
      </c>
      <c r="AF809" s="129" t="str">
        <f t="shared" si="110"/>
        <v/>
      </c>
      <c r="AG809" s="132" t="str">
        <f t="shared" si="111"/>
        <v/>
      </c>
      <c r="AH809" s="133" t="str">
        <f t="shared" si="116"/>
        <v/>
      </c>
      <c r="AI809" s="133" t="str">
        <f t="shared" si="112"/>
        <v/>
      </c>
      <c r="AJ809" s="110"/>
      <c r="AK809" s="119" t="str">
        <f t="shared" si="113"/>
        <v/>
      </c>
      <c r="AL809" s="119" t="str">
        <f t="shared" si="114"/>
        <v/>
      </c>
      <c r="AM809" s="120" t="str">
        <f t="shared" si="115"/>
        <v/>
      </c>
    </row>
    <row r="810" spans="26:39" ht="3" hidden="1" customHeight="1" x14ac:dyDescent="0.3">
      <c r="Z810" s="109"/>
      <c r="AA810" s="109"/>
      <c r="AB810" s="130"/>
      <c r="AC810" s="131"/>
      <c r="AD810" s="129" t="str">
        <f t="shared" si="117"/>
        <v/>
      </c>
      <c r="AE810" s="132" t="str">
        <f t="shared" si="109"/>
        <v/>
      </c>
      <c r="AF810" s="129" t="str">
        <f t="shared" si="110"/>
        <v/>
      </c>
      <c r="AG810" s="132" t="str">
        <f t="shared" si="111"/>
        <v/>
      </c>
      <c r="AH810" s="133" t="str">
        <f t="shared" si="116"/>
        <v/>
      </c>
      <c r="AI810" s="133" t="str">
        <f t="shared" si="112"/>
        <v/>
      </c>
      <c r="AJ810" s="110"/>
      <c r="AK810" s="119" t="str">
        <f t="shared" si="113"/>
        <v/>
      </c>
      <c r="AL810" s="119" t="str">
        <f t="shared" si="114"/>
        <v/>
      </c>
      <c r="AM810" s="120" t="str">
        <f t="shared" si="115"/>
        <v/>
      </c>
    </row>
    <row r="811" spans="26:39" ht="3" hidden="1" customHeight="1" x14ac:dyDescent="0.3">
      <c r="Z811" s="109"/>
      <c r="AA811" s="109"/>
      <c r="AB811" s="130"/>
      <c r="AC811" s="131"/>
      <c r="AD811" s="129" t="str">
        <f t="shared" si="117"/>
        <v/>
      </c>
      <c r="AE811" s="132" t="str">
        <f t="shared" si="109"/>
        <v/>
      </c>
      <c r="AF811" s="129" t="str">
        <f t="shared" si="110"/>
        <v/>
      </c>
      <c r="AG811" s="132" t="str">
        <f t="shared" si="111"/>
        <v/>
      </c>
      <c r="AH811" s="133" t="str">
        <f t="shared" si="116"/>
        <v/>
      </c>
      <c r="AI811" s="133" t="str">
        <f t="shared" si="112"/>
        <v/>
      </c>
      <c r="AJ811" s="110"/>
      <c r="AK811" s="119" t="str">
        <f t="shared" si="113"/>
        <v/>
      </c>
      <c r="AL811" s="119" t="str">
        <f t="shared" si="114"/>
        <v/>
      </c>
      <c r="AM811" s="120" t="str">
        <f t="shared" si="115"/>
        <v/>
      </c>
    </row>
    <row r="812" spans="26:39" ht="3" hidden="1" customHeight="1" x14ac:dyDescent="0.3">
      <c r="Z812" s="109"/>
      <c r="AA812" s="109"/>
      <c r="AB812" s="130"/>
      <c r="AC812" s="131"/>
      <c r="AD812" s="129" t="str">
        <f t="shared" si="117"/>
        <v/>
      </c>
      <c r="AE812" s="132" t="str">
        <f t="shared" si="109"/>
        <v/>
      </c>
      <c r="AF812" s="129" t="str">
        <f t="shared" si="110"/>
        <v/>
      </c>
      <c r="AG812" s="132" t="str">
        <f t="shared" si="111"/>
        <v/>
      </c>
      <c r="AH812" s="133" t="str">
        <f t="shared" si="116"/>
        <v/>
      </c>
      <c r="AI812" s="133" t="str">
        <f t="shared" si="112"/>
        <v/>
      </c>
      <c r="AJ812" s="110"/>
      <c r="AK812" s="119" t="str">
        <f t="shared" si="113"/>
        <v/>
      </c>
      <c r="AL812" s="119" t="str">
        <f t="shared" si="114"/>
        <v/>
      </c>
      <c r="AM812" s="120" t="str">
        <f t="shared" si="115"/>
        <v/>
      </c>
    </row>
    <row r="813" spans="26:39" ht="3" hidden="1" customHeight="1" x14ac:dyDescent="0.3">
      <c r="Z813" s="109"/>
      <c r="AA813" s="109"/>
      <c r="AB813" s="130"/>
      <c r="AC813" s="131"/>
      <c r="AD813" s="129" t="str">
        <f t="shared" si="117"/>
        <v/>
      </c>
      <c r="AE813" s="132" t="str">
        <f t="shared" si="109"/>
        <v/>
      </c>
      <c r="AF813" s="129" t="str">
        <f t="shared" si="110"/>
        <v/>
      </c>
      <c r="AG813" s="132" t="str">
        <f t="shared" si="111"/>
        <v/>
      </c>
      <c r="AH813" s="133" t="str">
        <f t="shared" si="116"/>
        <v/>
      </c>
      <c r="AI813" s="133" t="str">
        <f t="shared" si="112"/>
        <v/>
      </c>
      <c r="AJ813" s="110"/>
      <c r="AK813" s="119" t="str">
        <f t="shared" si="113"/>
        <v/>
      </c>
      <c r="AL813" s="119" t="str">
        <f t="shared" si="114"/>
        <v/>
      </c>
      <c r="AM813" s="120" t="str">
        <f t="shared" si="115"/>
        <v/>
      </c>
    </row>
    <row r="814" spans="26:39" ht="3" hidden="1" customHeight="1" x14ac:dyDescent="0.3">
      <c r="Z814" s="109"/>
      <c r="AA814" s="109"/>
      <c r="AB814" s="130"/>
      <c r="AC814" s="131"/>
      <c r="AD814" s="129" t="str">
        <f t="shared" si="117"/>
        <v/>
      </c>
      <c r="AE814" s="132" t="str">
        <f t="shared" si="109"/>
        <v/>
      </c>
      <c r="AF814" s="129" t="str">
        <f t="shared" si="110"/>
        <v/>
      </c>
      <c r="AG814" s="132" t="str">
        <f t="shared" si="111"/>
        <v/>
      </c>
      <c r="AH814" s="133" t="str">
        <f t="shared" si="116"/>
        <v/>
      </c>
      <c r="AI814" s="133" t="str">
        <f t="shared" si="112"/>
        <v/>
      </c>
      <c r="AJ814" s="110"/>
      <c r="AK814" s="119" t="str">
        <f t="shared" si="113"/>
        <v/>
      </c>
      <c r="AL814" s="119" t="str">
        <f t="shared" si="114"/>
        <v/>
      </c>
      <c r="AM814" s="120" t="str">
        <f t="shared" si="115"/>
        <v/>
      </c>
    </row>
    <row r="815" spans="26:39" ht="3" hidden="1" customHeight="1" x14ac:dyDescent="0.3">
      <c r="Z815" s="109"/>
      <c r="AA815" s="109"/>
      <c r="AB815" s="130"/>
      <c r="AC815" s="131"/>
      <c r="AD815" s="129" t="str">
        <f t="shared" si="117"/>
        <v/>
      </c>
      <c r="AE815" s="132" t="str">
        <f t="shared" si="109"/>
        <v/>
      </c>
      <c r="AF815" s="129" t="str">
        <f t="shared" si="110"/>
        <v/>
      </c>
      <c r="AG815" s="132" t="str">
        <f t="shared" si="111"/>
        <v/>
      </c>
      <c r="AH815" s="133" t="str">
        <f t="shared" si="116"/>
        <v/>
      </c>
      <c r="AI815" s="133" t="str">
        <f t="shared" si="112"/>
        <v/>
      </c>
      <c r="AJ815" s="110"/>
      <c r="AK815" s="119" t="str">
        <f t="shared" si="113"/>
        <v/>
      </c>
      <c r="AL815" s="119" t="str">
        <f t="shared" si="114"/>
        <v/>
      </c>
      <c r="AM815" s="120" t="str">
        <f t="shared" si="115"/>
        <v/>
      </c>
    </row>
    <row r="816" spans="26:39" ht="3" hidden="1" customHeight="1" x14ac:dyDescent="0.3">
      <c r="Z816" s="109"/>
      <c r="AA816" s="109"/>
      <c r="AB816" s="130"/>
      <c r="AC816" s="131"/>
      <c r="AD816" s="129" t="str">
        <f t="shared" ref="AD816:AD847" si="118">IF(AC816="","",AD$751+(2*(AC816-AC$751)*AA$756))</f>
        <v/>
      </c>
      <c r="AE816" s="132" t="str">
        <f t="shared" si="109"/>
        <v/>
      </c>
      <c r="AF816" s="129" t="str">
        <f t="shared" si="110"/>
        <v/>
      </c>
      <c r="AG816" s="132" t="str">
        <f t="shared" si="111"/>
        <v/>
      </c>
      <c r="AH816" s="133" t="str">
        <f t="shared" si="116"/>
        <v/>
      </c>
      <c r="AI816" s="133" t="str">
        <f t="shared" si="112"/>
        <v/>
      </c>
      <c r="AJ816" s="110"/>
      <c r="AK816" s="119" t="str">
        <f t="shared" si="113"/>
        <v/>
      </c>
      <c r="AL816" s="119" t="str">
        <f t="shared" si="114"/>
        <v/>
      </c>
      <c r="AM816" s="120" t="str">
        <f t="shared" si="115"/>
        <v/>
      </c>
    </row>
    <row r="817" spans="26:39" ht="3" hidden="1" customHeight="1" x14ac:dyDescent="0.3">
      <c r="Z817" s="109"/>
      <c r="AA817" s="109"/>
      <c r="AB817" s="130"/>
      <c r="AC817" s="131"/>
      <c r="AD817" s="129" t="str">
        <f t="shared" si="118"/>
        <v/>
      </c>
      <c r="AE817" s="132" t="str">
        <f t="shared" ref="AE817:AE851" si="119">IF(AC817="","",(AD817/2)^2*3.1415)</f>
        <v/>
      </c>
      <c r="AF817" s="129" t="str">
        <f t="shared" ref="AF817:AF851" si="120">IF(AC817="","",(AC817-AC816)/3*(AE816+AE817+(AE817*AE816)^0.5))</f>
        <v/>
      </c>
      <c r="AG817" s="132" t="str">
        <f t="shared" ref="AG817:AG851" si="121">IF(AC817="","",AG816+AF817)</f>
        <v/>
      </c>
      <c r="AH817" s="133" t="str">
        <f t="shared" si="116"/>
        <v/>
      </c>
      <c r="AI817" s="133" t="str">
        <f t="shared" ref="AI817:AI880" si="122">IF(AC817="","",IF(AC817=D$62,0,IF(AC817&gt;D$62,AI816+AF817,"")))</f>
        <v/>
      </c>
      <c r="AJ817" s="110"/>
      <c r="AK817" s="119" t="str">
        <f t="shared" ref="AK817:AK880" si="123">IF(AI817="","",AJ817-D$62)</f>
        <v/>
      </c>
      <c r="AL817" s="119" t="str">
        <f t="shared" si="114"/>
        <v/>
      </c>
      <c r="AM817" s="120" t="str">
        <f t="shared" si="115"/>
        <v/>
      </c>
    </row>
    <row r="818" spans="26:39" ht="3" hidden="1" customHeight="1" x14ac:dyDescent="0.3">
      <c r="Z818" s="109"/>
      <c r="AA818" s="109"/>
      <c r="AB818" s="130"/>
      <c r="AC818" s="131"/>
      <c r="AD818" s="129" t="str">
        <f t="shared" si="118"/>
        <v/>
      </c>
      <c r="AE818" s="132" t="str">
        <f t="shared" si="119"/>
        <v/>
      </c>
      <c r="AF818" s="129" t="str">
        <f t="shared" si="120"/>
        <v/>
      </c>
      <c r="AG818" s="132" t="str">
        <f t="shared" si="121"/>
        <v/>
      </c>
      <c r="AH818" s="133" t="str">
        <f t="shared" si="116"/>
        <v/>
      </c>
      <c r="AI818" s="133" t="str">
        <f t="shared" si="122"/>
        <v/>
      </c>
      <c r="AJ818" s="110"/>
      <c r="AK818" s="119" t="str">
        <f t="shared" si="123"/>
        <v/>
      </c>
      <c r="AL818" s="119" t="str">
        <f t="shared" si="114"/>
        <v/>
      </c>
      <c r="AM818" s="120" t="str">
        <f t="shared" si="115"/>
        <v/>
      </c>
    </row>
    <row r="819" spans="26:39" ht="3" hidden="1" customHeight="1" x14ac:dyDescent="0.3">
      <c r="Z819" s="109"/>
      <c r="AA819" s="109"/>
      <c r="AB819" s="130"/>
      <c r="AC819" s="131"/>
      <c r="AD819" s="129" t="str">
        <f t="shared" si="118"/>
        <v/>
      </c>
      <c r="AE819" s="132" t="str">
        <f t="shared" si="119"/>
        <v/>
      </c>
      <c r="AF819" s="129" t="str">
        <f t="shared" si="120"/>
        <v/>
      </c>
      <c r="AG819" s="132" t="str">
        <f t="shared" si="121"/>
        <v/>
      </c>
      <c r="AH819" s="133" t="str">
        <f t="shared" si="116"/>
        <v/>
      </c>
      <c r="AI819" s="133" t="str">
        <f t="shared" si="122"/>
        <v/>
      </c>
      <c r="AJ819" s="110"/>
      <c r="AK819" s="119" t="str">
        <f t="shared" si="123"/>
        <v/>
      </c>
      <c r="AL819" s="119" t="str">
        <f t="shared" ref="AL819:AL882" si="124">IF(AK819="","",IF(AK819&gt;G$121,AK819-G$121/2,AK819/2))</f>
        <v/>
      </c>
      <c r="AM819" s="120" t="str">
        <f t="shared" ref="AM819:AM882" si="125">IF(AL819="","",0.6*G$122*(2*32.2*AL819)^0.5)</f>
        <v/>
      </c>
    </row>
    <row r="820" spans="26:39" ht="3" hidden="1" customHeight="1" x14ac:dyDescent="0.3">
      <c r="Z820" s="109"/>
      <c r="AA820" s="109"/>
      <c r="AB820" s="130"/>
      <c r="AC820" s="131"/>
      <c r="AD820" s="129" t="str">
        <f t="shared" si="118"/>
        <v/>
      </c>
      <c r="AE820" s="132" t="str">
        <f t="shared" si="119"/>
        <v/>
      </c>
      <c r="AF820" s="129" t="str">
        <f t="shared" si="120"/>
        <v/>
      </c>
      <c r="AG820" s="132" t="str">
        <f t="shared" si="121"/>
        <v/>
      </c>
      <c r="AH820" s="133" t="str">
        <f t="shared" si="116"/>
        <v/>
      </c>
      <c r="AI820" s="133" t="str">
        <f t="shared" si="122"/>
        <v/>
      </c>
      <c r="AJ820" s="110"/>
      <c r="AK820" s="119" t="str">
        <f t="shared" si="123"/>
        <v/>
      </c>
      <c r="AL820" s="119" t="str">
        <f t="shared" si="124"/>
        <v/>
      </c>
      <c r="AM820" s="120" t="str">
        <f t="shared" si="125"/>
        <v/>
      </c>
    </row>
    <row r="821" spans="26:39" ht="3" hidden="1" customHeight="1" x14ac:dyDescent="0.3">
      <c r="Z821" s="109"/>
      <c r="AA821" s="109"/>
      <c r="AB821" s="130"/>
      <c r="AC821" s="131"/>
      <c r="AD821" s="129" t="str">
        <f t="shared" si="118"/>
        <v/>
      </c>
      <c r="AE821" s="132" t="str">
        <f t="shared" si="119"/>
        <v/>
      </c>
      <c r="AF821" s="129" t="str">
        <f t="shared" si="120"/>
        <v/>
      </c>
      <c r="AG821" s="132" t="str">
        <f t="shared" si="121"/>
        <v/>
      </c>
      <c r="AH821" s="133" t="str">
        <f t="shared" ref="AH821:AH884" si="126">IF(AC821="","",AH820+AF821)</f>
        <v/>
      </c>
      <c r="AI821" s="133" t="str">
        <f t="shared" si="122"/>
        <v/>
      </c>
      <c r="AJ821" s="110"/>
      <c r="AK821" s="119" t="str">
        <f t="shared" si="123"/>
        <v/>
      </c>
      <c r="AL821" s="119" t="str">
        <f t="shared" si="124"/>
        <v/>
      </c>
      <c r="AM821" s="120" t="str">
        <f t="shared" si="125"/>
        <v/>
      </c>
    </row>
    <row r="822" spans="26:39" ht="3" hidden="1" customHeight="1" x14ac:dyDescent="0.3">
      <c r="Z822" s="109"/>
      <c r="AA822" s="109"/>
      <c r="AB822" s="130"/>
      <c r="AC822" s="131"/>
      <c r="AD822" s="129" t="str">
        <f t="shared" si="118"/>
        <v/>
      </c>
      <c r="AE822" s="132" t="str">
        <f t="shared" si="119"/>
        <v/>
      </c>
      <c r="AF822" s="129" t="str">
        <f t="shared" si="120"/>
        <v/>
      </c>
      <c r="AG822" s="132" t="str">
        <f t="shared" si="121"/>
        <v/>
      </c>
      <c r="AH822" s="133" t="str">
        <f t="shared" si="126"/>
        <v/>
      </c>
      <c r="AI822" s="133" t="str">
        <f t="shared" si="122"/>
        <v/>
      </c>
      <c r="AJ822" s="110"/>
      <c r="AK822" s="119" t="str">
        <f t="shared" si="123"/>
        <v/>
      </c>
      <c r="AL822" s="119" t="str">
        <f t="shared" si="124"/>
        <v/>
      </c>
      <c r="AM822" s="120" t="str">
        <f t="shared" si="125"/>
        <v/>
      </c>
    </row>
    <row r="823" spans="26:39" ht="3" hidden="1" customHeight="1" x14ac:dyDescent="0.3">
      <c r="Z823" s="109"/>
      <c r="AA823" s="109"/>
      <c r="AB823" s="130"/>
      <c r="AC823" s="131"/>
      <c r="AD823" s="129" t="str">
        <f t="shared" si="118"/>
        <v/>
      </c>
      <c r="AE823" s="132" t="str">
        <f t="shared" si="119"/>
        <v/>
      </c>
      <c r="AF823" s="129" t="str">
        <f t="shared" si="120"/>
        <v/>
      </c>
      <c r="AG823" s="132" t="str">
        <f t="shared" si="121"/>
        <v/>
      </c>
      <c r="AH823" s="133" t="str">
        <f t="shared" si="126"/>
        <v/>
      </c>
      <c r="AI823" s="133" t="str">
        <f t="shared" si="122"/>
        <v/>
      </c>
      <c r="AJ823" s="110"/>
      <c r="AK823" s="119" t="str">
        <f t="shared" si="123"/>
        <v/>
      </c>
      <c r="AL823" s="119" t="str">
        <f t="shared" si="124"/>
        <v/>
      </c>
      <c r="AM823" s="120" t="str">
        <f t="shared" si="125"/>
        <v/>
      </c>
    </row>
    <row r="824" spans="26:39" ht="3" hidden="1" customHeight="1" x14ac:dyDescent="0.3">
      <c r="Z824" s="109"/>
      <c r="AA824" s="109"/>
      <c r="AB824" s="130"/>
      <c r="AC824" s="131"/>
      <c r="AD824" s="129" t="str">
        <f t="shared" si="118"/>
        <v/>
      </c>
      <c r="AE824" s="132" t="str">
        <f t="shared" si="119"/>
        <v/>
      </c>
      <c r="AF824" s="129" t="str">
        <f t="shared" si="120"/>
        <v/>
      </c>
      <c r="AG824" s="132" t="str">
        <f t="shared" si="121"/>
        <v/>
      </c>
      <c r="AH824" s="133" t="str">
        <f t="shared" si="126"/>
        <v/>
      </c>
      <c r="AI824" s="133" t="str">
        <f t="shared" si="122"/>
        <v/>
      </c>
      <c r="AJ824" s="110"/>
      <c r="AK824" s="119" t="str">
        <f t="shared" si="123"/>
        <v/>
      </c>
      <c r="AL824" s="119" t="str">
        <f t="shared" si="124"/>
        <v/>
      </c>
      <c r="AM824" s="120" t="str">
        <f t="shared" si="125"/>
        <v/>
      </c>
    </row>
    <row r="825" spans="26:39" ht="3" hidden="1" customHeight="1" x14ac:dyDescent="0.3">
      <c r="Z825" s="109"/>
      <c r="AA825" s="109"/>
      <c r="AB825" s="130"/>
      <c r="AC825" s="131"/>
      <c r="AD825" s="129" t="str">
        <f t="shared" si="118"/>
        <v/>
      </c>
      <c r="AE825" s="132" t="str">
        <f t="shared" si="119"/>
        <v/>
      </c>
      <c r="AF825" s="129" t="str">
        <f t="shared" si="120"/>
        <v/>
      </c>
      <c r="AG825" s="132" t="str">
        <f t="shared" si="121"/>
        <v/>
      </c>
      <c r="AH825" s="133" t="str">
        <f t="shared" si="126"/>
        <v/>
      </c>
      <c r="AI825" s="133" t="str">
        <f t="shared" si="122"/>
        <v/>
      </c>
      <c r="AJ825" s="110"/>
      <c r="AK825" s="119" t="str">
        <f t="shared" si="123"/>
        <v/>
      </c>
      <c r="AL825" s="119" t="str">
        <f t="shared" si="124"/>
        <v/>
      </c>
      <c r="AM825" s="120" t="str">
        <f t="shared" si="125"/>
        <v/>
      </c>
    </row>
    <row r="826" spans="26:39" ht="3" hidden="1" customHeight="1" x14ac:dyDescent="0.3">
      <c r="Z826" s="109"/>
      <c r="AA826" s="109"/>
      <c r="AB826" s="130"/>
      <c r="AC826" s="131"/>
      <c r="AD826" s="129" t="str">
        <f t="shared" si="118"/>
        <v/>
      </c>
      <c r="AE826" s="132" t="str">
        <f t="shared" si="119"/>
        <v/>
      </c>
      <c r="AF826" s="129" t="str">
        <f t="shared" si="120"/>
        <v/>
      </c>
      <c r="AG826" s="132" t="str">
        <f t="shared" si="121"/>
        <v/>
      </c>
      <c r="AH826" s="133" t="str">
        <f t="shared" si="126"/>
        <v/>
      </c>
      <c r="AI826" s="133" t="str">
        <f t="shared" si="122"/>
        <v/>
      </c>
      <c r="AJ826" s="110"/>
      <c r="AK826" s="119" t="str">
        <f t="shared" si="123"/>
        <v/>
      </c>
      <c r="AL826" s="119" t="str">
        <f t="shared" si="124"/>
        <v/>
      </c>
      <c r="AM826" s="120" t="str">
        <f t="shared" si="125"/>
        <v/>
      </c>
    </row>
    <row r="827" spans="26:39" ht="3" hidden="1" customHeight="1" x14ac:dyDescent="0.3">
      <c r="Z827" s="109"/>
      <c r="AA827" s="109"/>
      <c r="AB827" s="130"/>
      <c r="AC827" s="131"/>
      <c r="AD827" s="129" t="str">
        <f t="shared" si="118"/>
        <v/>
      </c>
      <c r="AE827" s="132" t="str">
        <f t="shared" si="119"/>
        <v/>
      </c>
      <c r="AF827" s="129" t="str">
        <f t="shared" si="120"/>
        <v/>
      </c>
      <c r="AG827" s="132" t="str">
        <f t="shared" si="121"/>
        <v/>
      </c>
      <c r="AH827" s="133" t="str">
        <f t="shared" si="126"/>
        <v/>
      </c>
      <c r="AI827" s="133" t="str">
        <f t="shared" si="122"/>
        <v/>
      </c>
      <c r="AJ827" s="110"/>
      <c r="AK827" s="119" t="str">
        <f t="shared" si="123"/>
        <v/>
      </c>
      <c r="AL827" s="119" t="str">
        <f t="shared" si="124"/>
        <v/>
      </c>
      <c r="AM827" s="120" t="str">
        <f t="shared" si="125"/>
        <v/>
      </c>
    </row>
    <row r="828" spans="26:39" ht="3" hidden="1" customHeight="1" x14ac:dyDescent="0.3">
      <c r="Z828" s="109"/>
      <c r="AA828" s="109"/>
      <c r="AB828" s="130"/>
      <c r="AC828" s="131"/>
      <c r="AD828" s="129" t="str">
        <f t="shared" si="118"/>
        <v/>
      </c>
      <c r="AE828" s="132" t="str">
        <f t="shared" si="119"/>
        <v/>
      </c>
      <c r="AF828" s="129" t="str">
        <f t="shared" si="120"/>
        <v/>
      </c>
      <c r="AG828" s="132" t="str">
        <f t="shared" si="121"/>
        <v/>
      </c>
      <c r="AH828" s="133" t="str">
        <f t="shared" si="126"/>
        <v/>
      </c>
      <c r="AI828" s="133" t="str">
        <f t="shared" si="122"/>
        <v/>
      </c>
      <c r="AJ828" s="110"/>
      <c r="AK828" s="119" t="str">
        <f t="shared" si="123"/>
        <v/>
      </c>
      <c r="AL828" s="119" t="str">
        <f t="shared" si="124"/>
        <v/>
      </c>
      <c r="AM828" s="120" t="str">
        <f t="shared" si="125"/>
        <v/>
      </c>
    </row>
    <row r="829" spans="26:39" ht="3" hidden="1" customHeight="1" x14ac:dyDescent="0.3">
      <c r="Z829" s="109"/>
      <c r="AA829" s="109"/>
      <c r="AB829" s="130"/>
      <c r="AC829" s="131"/>
      <c r="AD829" s="129" t="str">
        <f t="shared" si="118"/>
        <v/>
      </c>
      <c r="AE829" s="132" t="str">
        <f t="shared" si="119"/>
        <v/>
      </c>
      <c r="AF829" s="129" t="str">
        <f t="shared" si="120"/>
        <v/>
      </c>
      <c r="AG829" s="132" t="str">
        <f t="shared" si="121"/>
        <v/>
      </c>
      <c r="AH829" s="133" t="str">
        <f t="shared" si="126"/>
        <v/>
      </c>
      <c r="AI829" s="133" t="str">
        <f t="shared" si="122"/>
        <v/>
      </c>
      <c r="AJ829" s="110"/>
      <c r="AK829" s="119" t="str">
        <f t="shared" si="123"/>
        <v/>
      </c>
      <c r="AL829" s="119" t="str">
        <f t="shared" si="124"/>
        <v/>
      </c>
      <c r="AM829" s="120" t="str">
        <f t="shared" si="125"/>
        <v/>
      </c>
    </row>
    <row r="830" spans="26:39" ht="3" hidden="1" customHeight="1" x14ac:dyDescent="0.3">
      <c r="Z830" s="109"/>
      <c r="AA830" s="109"/>
      <c r="AB830" s="130"/>
      <c r="AC830" s="131"/>
      <c r="AD830" s="129" t="str">
        <f t="shared" si="118"/>
        <v/>
      </c>
      <c r="AE830" s="132" t="str">
        <f t="shared" si="119"/>
        <v/>
      </c>
      <c r="AF830" s="129" t="str">
        <f t="shared" si="120"/>
        <v/>
      </c>
      <c r="AG830" s="132" t="str">
        <f t="shared" si="121"/>
        <v/>
      </c>
      <c r="AH830" s="133" t="str">
        <f t="shared" si="126"/>
        <v/>
      </c>
      <c r="AI830" s="133" t="str">
        <f t="shared" si="122"/>
        <v/>
      </c>
      <c r="AJ830" s="110"/>
      <c r="AK830" s="119" t="str">
        <f t="shared" si="123"/>
        <v/>
      </c>
      <c r="AL830" s="119" t="str">
        <f t="shared" si="124"/>
        <v/>
      </c>
      <c r="AM830" s="120" t="str">
        <f t="shared" si="125"/>
        <v/>
      </c>
    </row>
    <row r="831" spans="26:39" ht="3" hidden="1" customHeight="1" x14ac:dyDescent="0.3">
      <c r="Z831" s="109"/>
      <c r="AA831" s="109"/>
      <c r="AB831" s="130"/>
      <c r="AC831" s="131"/>
      <c r="AD831" s="129" t="str">
        <f t="shared" si="118"/>
        <v/>
      </c>
      <c r="AE831" s="132" t="str">
        <f t="shared" si="119"/>
        <v/>
      </c>
      <c r="AF831" s="129" t="str">
        <f t="shared" si="120"/>
        <v/>
      </c>
      <c r="AG831" s="132" t="str">
        <f t="shared" si="121"/>
        <v/>
      </c>
      <c r="AH831" s="133" t="str">
        <f t="shared" si="126"/>
        <v/>
      </c>
      <c r="AI831" s="133" t="str">
        <f t="shared" si="122"/>
        <v/>
      </c>
      <c r="AJ831" s="110"/>
      <c r="AK831" s="119" t="str">
        <f t="shared" si="123"/>
        <v/>
      </c>
      <c r="AL831" s="119" t="str">
        <f t="shared" si="124"/>
        <v/>
      </c>
      <c r="AM831" s="120" t="str">
        <f t="shared" si="125"/>
        <v/>
      </c>
    </row>
    <row r="832" spans="26:39" ht="3" hidden="1" customHeight="1" x14ac:dyDescent="0.3">
      <c r="Z832" s="109"/>
      <c r="AA832" s="109"/>
      <c r="AB832" s="130"/>
      <c r="AC832" s="131"/>
      <c r="AD832" s="129" t="str">
        <f t="shared" si="118"/>
        <v/>
      </c>
      <c r="AE832" s="132" t="str">
        <f t="shared" si="119"/>
        <v/>
      </c>
      <c r="AF832" s="129" t="str">
        <f t="shared" si="120"/>
        <v/>
      </c>
      <c r="AG832" s="132" t="str">
        <f t="shared" si="121"/>
        <v/>
      </c>
      <c r="AH832" s="133" t="str">
        <f t="shared" si="126"/>
        <v/>
      </c>
      <c r="AI832" s="133" t="str">
        <f t="shared" si="122"/>
        <v/>
      </c>
      <c r="AJ832" s="110"/>
      <c r="AK832" s="119" t="str">
        <f t="shared" si="123"/>
        <v/>
      </c>
      <c r="AL832" s="119" t="str">
        <f t="shared" si="124"/>
        <v/>
      </c>
      <c r="AM832" s="120" t="str">
        <f t="shared" si="125"/>
        <v/>
      </c>
    </row>
    <row r="833" spans="26:39" ht="3" hidden="1" customHeight="1" x14ac:dyDescent="0.3">
      <c r="Z833" s="109"/>
      <c r="AA833" s="109"/>
      <c r="AB833" s="130"/>
      <c r="AC833" s="131"/>
      <c r="AD833" s="129" t="str">
        <f t="shared" si="118"/>
        <v/>
      </c>
      <c r="AE833" s="132" t="str">
        <f t="shared" si="119"/>
        <v/>
      </c>
      <c r="AF833" s="129" t="str">
        <f t="shared" si="120"/>
        <v/>
      </c>
      <c r="AG833" s="132" t="str">
        <f t="shared" si="121"/>
        <v/>
      </c>
      <c r="AH833" s="133" t="str">
        <f t="shared" si="126"/>
        <v/>
      </c>
      <c r="AI833" s="133" t="str">
        <f t="shared" si="122"/>
        <v/>
      </c>
      <c r="AJ833" s="110"/>
      <c r="AK833" s="119" t="str">
        <f t="shared" si="123"/>
        <v/>
      </c>
      <c r="AL833" s="119" t="str">
        <f t="shared" si="124"/>
        <v/>
      </c>
      <c r="AM833" s="120" t="str">
        <f t="shared" si="125"/>
        <v/>
      </c>
    </row>
    <row r="834" spans="26:39" ht="3" hidden="1" customHeight="1" x14ac:dyDescent="0.3">
      <c r="Z834" s="109"/>
      <c r="AA834" s="109"/>
      <c r="AB834" s="130"/>
      <c r="AC834" s="131"/>
      <c r="AD834" s="129" t="str">
        <f t="shared" si="118"/>
        <v/>
      </c>
      <c r="AE834" s="132" t="str">
        <f t="shared" si="119"/>
        <v/>
      </c>
      <c r="AF834" s="129" t="str">
        <f t="shared" si="120"/>
        <v/>
      </c>
      <c r="AG834" s="132" t="str">
        <f t="shared" si="121"/>
        <v/>
      </c>
      <c r="AH834" s="133" t="str">
        <f t="shared" si="126"/>
        <v/>
      </c>
      <c r="AI834" s="133" t="str">
        <f t="shared" si="122"/>
        <v/>
      </c>
      <c r="AJ834" s="110"/>
      <c r="AK834" s="119" t="str">
        <f t="shared" si="123"/>
        <v/>
      </c>
      <c r="AL834" s="119" t="str">
        <f t="shared" si="124"/>
        <v/>
      </c>
      <c r="AM834" s="120" t="str">
        <f t="shared" si="125"/>
        <v/>
      </c>
    </row>
    <row r="835" spans="26:39" ht="3" hidden="1" customHeight="1" x14ac:dyDescent="0.3">
      <c r="Z835" s="109"/>
      <c r="AA835" s="109"/>
      <c r="AB835" s="130"/>
      <c r="AC835" s="131"/>
      <c r="AD835" s="129" t="str">
        <f t="shared" si="118"/>
        <v/>
      </c>
      <c r="AE835" s="132" t="str">
        <f t="shared" si="119"/>
        <v/>
      </c>
      <c r="AF835" s="129" t="str">
        <f t="shared" si="120"/>
        <v/>
      </c>
      <c r="AG835" s="132" t="str">
        <f t="shared" si="121"/>
        <v/>
      </c>
      <c r="AH835" s="133" t="str">
        <f t="shared" si="126"/>
        <v/>
      </c>
      <c r="AI835" s="133" t="str">
        <f t="shared" si="122"/>
        <v/>
      </c>
      <c r="AJ835" s="110"/>
      <c r="AK835" s="119" t="str">
        <f t="shared" si="123"/>
        <v/>
      </c>
      <c r="AL835" s="119" t="str">
        <f t="shared" si="124"/>
        <v/>
      </c>
      <c r="AM835" s="120" t="str">
        <f t="shared" si="125"/>
        <v/>
      </c>
    </row>
    <row r="836" spans="26:39" ht="3" hidden="1" customHeight="1" x14ac:dyDescent="0.3">
      <c r="Z836" s="109"/>
      <c r="AA836" s="109"/>
      <c r="AB836" s="130"/>
      <c r="AC836" s="131"/>
      <c r="AD836" s="129" t="str">
        <f t="shared" si="118"/>
        <v/>
      </c>
      <c r="AE836" s="132" t="str">
        <f t="shared" si="119"/>
        <v/>
      </c>
      <c r="AF836" s="129" t="str">
        <f t="shared" si="120"/>
        <v/>
      </c>
      <c r="AG836" s="132" t="str">
        <f t="shared" si="121"/>
        <v/>
      </c>
      <c r="AH836" s="133" t="str">
        <f t="shared" si="126"/>
        <v/>
      </c>
      <c r="AI836" s="133" t="str">
        <f t="shared" si="122"/>
        <v/>
      </c>
      <c r="AJ836" s="110"/>
      <c r="AK836" s="119" t="str">
        <f t="shared" si="123"/>
        <v/>
      </c>
      <c r="AL836" s="119" t="str">
        <f t="shared" si="124"/>
        <v/>
      </c>
      <c r="AM836" s="120" t="str">
        <f t="shared" si="125"/>
        <v/>
      </c>
    </row>
    <row r="837" spans="26:39" ht="3" hidden="1" customHeight="1" x14ac:dyDescent="0.3">
      <c r="Z837" s="109"/>
      <c r="AA837" s="109"/>
      <c r="AB837" s="130"/>
      <c r="AC837" s="131"/>
      <c r="AD837" s="129" t="str">
        <f t="shared" si="118"/>
        <v/>
      </c>
      <c r="AE837" s="132" t="str">
        <f t="shared" si="119"/>
        <v/>
      </c>
      <c r="AF837" s="129" t="str">
        <f t="shared" si="120"/>
        <v/>
      </c>
      <c r="AG837" s="132" t="str">
        <f t="shared" si="121"/>
        <v/>
      </c>
      <c r="AH837" s="133" t="str">
        <f t="shared" si="126"/>
        <v/>
      </c>
      <c r="AI837" s="133" t="str">
        <f t="shared" si="122"/>
        <v/>
      </c>
      <c r="AJ837" s="110"/>
      <c r="AK837" s="119" t="str">
        <f t="shared" si="123"/>
        <v/>
      </c>
      <c r="AL837" s="119" t="str">
        <f t="shared" si="124"/>
        <v/>
      </c>
      <c r="AM837" s="120" t="str">
        <f t="shared" si="125"/>
        <v/>
      </c>
    </row>
    <row r="838" spans="26:39" ht="3" hidden="1" customHeight="1" x14ac:dyDescent="0.3">
      <c r="Z838" s="109"/>
      <c r="AA838" s="109"/>
      <c r="AB838" s="130"/>
      <c r="AC838" s="131"/>
      <c r="AD838" s="129" t="str">
        <f t="shared" si="118"/>
        <v/>
      </c>
      <c r="AE838" s="132" t="str">
        <f t="shared" si="119"/>
        <v/>
      </c>
      <c r="AF838" s="129" t="str">
        <f t="shared" si="120"/>
        <v/>
      </c>
      <c r="AG838" s="132" t="str">
        <f t="shared" si="121"/>
        <v/>
      </c>
      <c r="AH838" s="133" t="str">
        <f t="shared" si="126"/>
        <v/>
      </c>
      <c r="AI838" s="133" t="str">
        <f t="shared" si="122"/>
        <v/>
      </c>
      <c r="AJ838" s="110"/>
      <c r="AK838" s="119" t="str">
        <f t="shared" si="123"/>
        <v/>
      </c>
      <c r="AL838" s="119" t="str">
        <f t="shared" si="124"/>
        <v/>
      </c>
      <c r="AM838" s="120" t="str">
        <f t="shared" si="125"/>
        <v/>
      </c>
    </row>
    <row r="839" spans="26:39" ht="3" hidden="1" customHeight="1" x14ac:dyDescent="0.3">
      <c r="Z839" s="109"/>
      <c r="AA839" s="109"/>
      <c r="AB839" s="130"/>
      <c r="AC839" s="131"/>
      <c r="AD839" s="129" t="str">
        <f t="shared" si="118"/>
        <v/>
      </c>
      <c r="AE839" s="132" t="str">
        <f t="shared" si="119"/>
        <v/>
      </c>
      <c r="AF839" s="129" t="str">
        <f t="shared" si="120"/>
        <v/>
      </c>
      <c r="AG839" s="132" t="str">
        <f t="shared" si="121"/>
        <v/>
      </c>
      <c r="AH839" s="133" t="str">
        <f t="shared" si="126"/>
        <v/>
      </c>
      <c r="AI839" s="133" t="str">
        <f t="shared" si="122"/>
        <v/>
      </c>
      <c r="AJ839" s="110"/>
      <c r="AK839" s="119" t="str">
        <f t="shared" si="123"/>
        <v/>
      </c>
      <c r="AL839" s="119" t="str">
        <f t="shared" si="124"/>
        <v/>
      </c>
      <c r="AM839" s="120" t="str">
        <f t="shared" si="125"/>
        <v/>
      </c>
    </row>
    <row r="840" spans="26:39" ht="3" hidden="1" customHeight="1" x14ac:dyDescent="0.3">
      <c r="Z840" s="109"/>
      <c r="AA840" s="109"/>
      <c r="AB840" s="130"/>
      <c r="AC840" s="131"/>
      <c r="AD840" s="129" t="str">
        <f t="shared" si="118"/>
        <v/>
      </c>
      <c r="AE840" s="132" t="str">
        <f t="shared" si="119"/>
        <v/>
      </c>
      <c r="AF840" s="129" t="str">
        <f t="shared" si="120"/>
        <v/>
      </c>
      <c r="AG840" s="132" t="str">
        <f t="shared" si="121"/>
        <v/>
      </c>
      <c r="AH840" s="133" t="str">
        <f t="shared" si="126"/>
        <v/>
      </c>
      <c r="AI840" s="133" t="str">
        <f t="shared" si="122"/>
        <v/>
      </c>
      <c r="AJ840" s="110"/>
      <c r="AK840" s="119" t="str">
        <f t="shared" si="123"/>
        <v/>
      </c>
      <c r="AL840" s="119" t="str">
        <f t="shared" si="124"/>
        <v/>
      </c>
      <c r="AM840" s="120" t="str">
        <f t="shared" si="125"/>
        <v/>
      </c>
    </row>
    <row r="841" spans="26:39" ht="3" hidden="1" customHeight="1" x14ac:dyDescent="0.3">
      <c r="Z841" s="109"/>
      <c r="AA841" s="109"/>
      <c r="AB841" s="130"/>
      <c r="AC841" s="131"/>
      <c r="AD841" s="129" t="str">
        <f t="shared" si="118"/>
        <v/>
      </c>
      <c r="AE841" s="132" t="str">
        <f t="shared" si="119"/>
        <v/>
      </c>
      <c r="AF841" s="129" t="str">
        <f t="shared" si="120"/>
        <v/>
      </c>
      <c r="AG841" s="132" t="str">
        <f t="shared" si="121"/>
        <v/>
      </c>
      <c r="AH841" s="133" t="str">
        <f t="shared" si="126"/>
        <v/>
      </c>
      <c r="AI841" s="133" t="str">
        <f t="shared" si="122"/>
        <v/>
      </c>
      <c r="AJ841" s="110"/>
      <c r="AK841" s="119" t="str">
        <f t="shared" si="123"/>
        <v/>
      </c>
      <c r="AL841" s="119" t="str">
        <f t="shared" si="124"/>
        <v/>
      </c>
      <c r="AM841" s="120" t="str">
        <f t="shared" si="125"/>
        <v/>
      </c>
    </row>
    <row r="842" spans="26:39" ht="3" hidden="1" customHeight="1" x14ac:dyDescent="0.3">
      <c r="Z842" s="109"/>
      <c r="AA842" s="109"/>
      <c r="AB842" s="130"/>
      <c r="AC842" s="131"/>
      <c r="AD842" s="129" t="str">
        <f t="shared" si="118"/>
        <v/>
      </c>
      <c r="AE842" s="132" t="str">
        <f t="shared" si="119"/>
        <v/>
      </c>
      <c r="AF842" s="129" t="str">
        <f t="shared" si="120"/>
        <v/>
      </c>
      <c r="AG842" s="132" t="str">
        <f t="shared" si="121"/>
        <v/>
      </c>
      <c r="AH842" s="133" t="str">
        <f t="shared" si="126"/>
        <v/>
      </c>
      <c r="AI842" s="133" t="str">
        <f t="shared" si="122"/>
        <v/>
      </c>
      <c r="AJ842" s="110"/>
      <c r="AK842" s="119" t="str">
        <f t="shared" si="123"/>
        <v/>
      </c>
      <c r="AL842" s="119" t="str">
        <f t="shared" si="124"/>
        <v/>
      </c>
      <c r="AM842" s="120" t="str">
        <f t="shared" si="125"/>
        <v/>
      </c>
    </row>
    <row r="843" spans="26:39" ht="3" hidden="1" customHeight="1" x14ac:dyDescent="0.3">
      <c r="Z843" s="109"/>
      <c r="AA843" s="109"/>
      <c r="AB843" s="130"/>
      <c r="AC843" s="131"/>
      <c r="AD843" s="129" t="str">
        <f t="shared" si="118"/>
        <v/>
      </c>
      <c r="AE843" s="132" t="str">
        <f t="shared" si="119"/>
        <v/>
      </c>
      <c r="AF843" s="129" t="str">
        <f t="shared" si="120"/>
        <v/>
      </c>
      <c r="AG843" s="132" t="str">
        <f t="shared" si="121"/>
        <v/>
      </c>
      <c r="AH843" s="133" t="str">
        <f t="shared" si="126"/>
        <v/>
      </c>
      <c r="AI843" s="133" t="str">
        <f t="shared" si="122"/>
        <v/>
      </c>
      <c r="AJ843" s="110"/>
      <c r="AK843" s="119" t="str">
        <f t="shared" si="123"/>
        <v/>
      </c>
      <c r="AL843" s="119" t="str">
        <f t="shared" si="124"/>
        <v/>
      </c>
      <c r="AM843" s="120" t="str">
        <f t="shared" si="125"/>
        <v/>
      </c>
    </row>
    <row r="844" spans="26:39" ht="3" hidden="1" customHeight="1" x14ac:dyDescent="0.3">
      <c r="Z844" s="109"/>
      <c r="AA844" s="109"/>
      <c r="AB844" s="130"/>
      <c r="AC844" s="131"/>
      <c r="AD844" s="129" t="str">
        <f t="shared" si="118"/>
        <v/>
      </c>
      <c r="AE844" s="132" t="str">
        <f t="shared" si="119"/>
        <v/>
      </c>
      <c r="AF844" s="129" t="str">
        <f t="shared" si="120"/>
        <v/>
      </c>
      <c r="AG844" s="132" t="str">
        <f t="shared" si="121"/>
        <v/>
      </c>
      <c r="AH844" s="133" t="str">
        <f t="shared" si="126"/>
        <v/>
      </c>
      <c r="AI844" s="133" t="str">
        <f t="shared" si="122"/>
        <v/>
      </c>
      <c r="AJ844" s="110"/>
      <c r="AK844" s="119" t="str">
        <f t="shared" si="123"/>
        <v/>
      </c>
      <c r="AL844" s="119" t="str">
        <f t="shared" si="124"/>
        <v/>
      </c>
      <c r="AM844" s="120" t="str">
        <f t="shared" si="125"/>
        <v/>
      </c>
    </row>
    <row r="845" spans="26:39" ht="3" hidden="1" customHeight="1" x14ac:dyDescent="0.3">
      <c r="Z845" s="109"/>
      <c r="AA845" s="109"/>
      <c r="AB845" s="130"/>
      <c r="AC845" s="131"/>
      <c r="AD845" s="129" t="str">
        <f t="shared" si="118"/>
        <v/>
      </c>
      <c r="AE845" s="132" t="str">
        <f t="shared" si="119"/>
        <v/>
      </c>
      <c r="AF845" s="129" t="str">
        <f t="shared" si="120"/>
        <v/>
      </c>
      <c r="AG845" s="132" t="str">
        <f t="shared" si="121"/>
        <v/>
      </c>
      <c r="AH845" s="133" t="str">
        <f t="shared" si="126"/>
        <v/>
      </c>
      <c r="AI845" s="133" t="str">
        <f t="shared" si="122"/>
        <v/>
      </c>
      <c r="AJ845" s="110"/>
      <c r="AK845" s="119" t="str">
        <f t="shared" si="123"/>
        <v/>
      </c>
      <c r="AL845" s="119" t="str">
        <f t="shared" si="124"/>
        <v/>
      </c>
      <c r="AM845" s="120" t="str">
        <f t="shared" si="125"/>
        <v/>
      </c>
    </row>
    <row r="846" spans="26:39" ht="3" hidden="1" customHeight="1" x14ac:dyDescent="0.3">
      <c r="Z846" s="109"/>
      <c r="AA846" s="109"/>
      <c r="AB846" s="130"/>
      <c r="AC846" s="131"/>
      <c r="AD846" s="129" t="str">
        <f t="shared" si="118"/>
        <v/>
      </c>
      <c r="AE846" s="132" t="str">
        <f t="shared" si="119"/>
        <v/>
      </c>
      <c r="AF846" s="129" t="str">
        <f t="shared" si="120"/>
        <v/>
      </c>
      <c r="AG846" s="132" t="str">
        <f t="shared" si="121"/>
        <v/>
      </c>
      <c r="AH846" s="133" t="str">
        <f t="shared" si="126"/>
        <v/>
      </c>
      <c r="AI846" s="133" t="str">
        <f t="shared" si="122"/>
        <v/>
      </c>
      <c r="AJ846" s="110"/>
      <c r="AK846" s="119" t="str">
        <f t="shared" si="123"/>
        <v/>
      </c>
      <c r="AL846" s="119" t="str">
        <f t="shared" si="124"/>
        <v/>
      </c>
      <c r="AM846" s="120" t="str">
        <f t="shared" si="125"/>
        <v/>
      </c>
    </row>
    <row r="847" spans="26:39" ht="3" hidden="1" customHeight="1" x14ac:dyDescent="0.3">
      <c r="Z847" s="109"/>
      <c r="AA847" s="109"/>
      <c r="AB847" s="130"/>
      <c r="AC847" s="131"/>
      <c r="AD847" s="129" t="str">
        <f t="shared" si="118"/>
        <v/>
      </c>
      <c r="AE847" s="132" t="str">
        <f t="shared" si="119"/>
        <v/>
      </c>
      <c r="AF847" s="129" t="str">
        <f t="shared" si="120"/>
        <v/>
      </c>
      <c r="AG847" s="132" t="str">
        <f t="shared" si="121"/>
        <v/>
      </c>
      <c r="AH847" s="133" t="str">
        <f t="shared" si="126"/>
        <v/>
      </c>
      <c r="AI847" s="133" t="str">
        <f t="shared" si="122"/>
        <v/>
      </c>
      <c r="AJ847" s="110"/>
      <c r="AK847" s="119" t="str">
        <f t="shared" si="123"/>
        <v/>
      </c>
      <c r="AL847" s="119" t="str">
        <f t="shared" si="124"/>
        <v/>
      </c>
      <c r="AM847" s="120" t="str">
        <f t="shared" si="125"/>
        <v/>
      </c>
    </row>
    <row r="848" spans="26:39" ht="3" hidden="1" customHeight="1" x14ac:dyDescent="0.3">
      <c r="Z848" s="109"/>
      <c r="AA848" s="109"/>
      <c r="AB848" s="130"/>
      <c r="AC848" s="131"/>
      <c r="AD848" s="129" t="str">
        <f t="shared" ref="AD848:AD851" si="127">IF(AC848="","",AD$751+(2*(AC848-AC$751)*AA$756))</f>
        <v/>
      </c>
      <c r="AE848" s="132" t="str">
        <f t="shared" si="119"/>
        <v/>
      </c>
      <c r="AF848" s="129" t="str">
        <f t="shared" si="120"/>
        <v/>
      </c>
      <c r="AG848" s="132" t="str">
        <f t="shared" si="121"/>
        <v/>
      </c>
      <c r="AH848" s="133" t="str">
        <f t="shared" si="126"/>
        <v/>
      </c>
      <c r="AI848" s="133" t="str">
        <f t="shared" si="122"/>
        <v/>
      </c>
      <c r="AJ848" s="110"/>
      <c r="AK848" s="119" t="str">
        <f t="shared" si="123"/>
        <v/>
      </c>
      <c r="AL848" s="119" t="str">
        <f t="shared" si="124"/>
        <v/>
      </c>
      <c r="AM848" s="120" t="str">
        <f t="shared" si="125"/>
        <v/>
      </c>
    </row>
    <row r="849" spans="23:39" ht="3" hidden="1" customHeight="1" x14ac:dyDescent="0.3">
      <c r="Z849" s="109"/>
      <c r="AA849" s="109"/>
      <c r="AB849" s="130"/>
      <c r="AC849" s="131"/>
      <c r="AD849" s="129" t="str">
        <f t="shared" si="127"/>
        <v/>
      </c>
      <c r="AE849" s="132" t="str">
        <f t="shared" si="119"/>
        <v/>
      </c>
      <c r="AF849" s="129" t="str">
        <f t="shared" si="120"/>
        <v/>
      </c>
      <c r="AG849" s="132" t="str">
        <f t="shared" si="121"/>
        <v/>
      </c>
      <c r="AH849" s="133" t="str">
        <f t="shared" si="126"/>
        <v/>
      </c>
      <c r="AI849" s="133" t="str">
        <f t="shared" si="122"/>
        <v/>
      </c>
      <c r="AJ849" s="110"/>
      <c r="AK849" s="119" t="str">
        <f t="shared" si="123"/>
        <v/>
      </c>
      <c r="AL849" s="119" t="str">
        <f t="shared" si="124"/>
        <v/>
      </c>
      <c r="AM849" s="120" t="str">
        <f t="shared" si="125"/>
        <v/>
      </c>
    </row>
    <row r="850" spans="23:39" ht="3" hidden="1" customHeight="1" x14ac:dyDescent="0.3">
      <c r="Z850" s="109"/>
      <c r="AA850" s="109"/>
      <c r="AB850" s="130"/>
      <c r="AC850" s="131"/>
      <c r="AD850" s="129" t="str">
        <f t="shared" si="127"/>
        <v/>
      </c>
      <c r="AE850" s="132" t="str">
        <f t="shared" si="119"/>
        <v/>
      </c>
      <c r="AF850" s="129" t="str">
        <f t="shared" si="120"/>
        <v/>
      </c>
      <c r="AG850" s="132" t="str">
        <f t="shared" si="121"/>
        <v/>
      </c>
      <c r="AH850" s="133" t="str">
        <f t="shared" si="126"/>
        <v/>
      </c>
      <c r="AI850" s="133" t="str">
        <f t="shared" si="122"/>
        <v/>
      </c>
      <c r="AJ850" s="110"/>
      <c r="AK850" s="119" t="str">
        <f t="shared" si="123"/>
        <v/>
      </c>
      <c r="AL850" s="119" t="str">
        <f t="shared" si="124"/>
        <v/>
      </c>
      <c r="AM850" s="120" t="str">
        <f t="shared" si="125"/>
        <v/>
      </c>
    </row>
    <row r="851" spans="23:39" ht="3" hidden="1" customHeight="1" x14ac:dyDescent="0.3">
      <c r="Z851" s="109"/>
      <c r="AA851" s="109"/>
      <c r="AB851" s="130"/>
      <c r="AC851" s="131"/>
      <c r="AD851" s="129" t="str">
        <f t="shared" si="127"/>
        <v/>
      </c>
      <c r="AE851" s="132" t="str">
        <f t="shared" si="119"/>
        <v/>
      </c>
      <c r="AF851" s="129" t="str">
        <f t="shared" si="120"/>
        <v/>
      </c>
      <c r="AG851" s="132" t="str">
        <f t="shared" si="121"/>
        <v/>
      </c>
      <c r="AH851" s="133" t="str">
        <f t="shared" si="126"/>
        <v/>
      </c>
      <c r="AI851" s="133" t="str">
        <f t="shared" si="122"/>
        <v/>
      </c>
      <c r="AJ851" s="110"/>
      <c r="AK851" s="119" t="str">
        <f t="shared" si="123"/>
        <v/>
      </c>
      <c r="AL851" s="119" t="str">
        <f t="shared" si="124"/>
        <v/>
      </c>
      <c r="AM851" s="120" t="str">
        <f t="shared" si="125"/>
        <v/>
      </c>
    </row>
    <row r="852" spans="23:39" ht="3" hidden="1" customHeight="1" x14ac:dyDescent="0.3">
      <c r="AB852" s="130"/>
      <c r="AC852" s="131"/>
      <c r="AD852" s="129" t="str">
        <f t="shared" ref="AD852:AD883" si="128">IF(AC852="","",AD$851+(2*(AC852-AC$851)*AA$856))</f>
        <v/>
      </c>
      <c r="AE852" s="132" t="str">
        <f>IF(AC852="","",(AD852/2)^2*3.1415)</f>
        <v/>
      </c>
      <c r="AF852" s="129" t="str">
        <f>IF(AC852="","",(AC852-AC851)/3*(AE851+AE852+(AE852*AE851)^0.5))</f>
        <v/>
      </c>
      <c r="AG852" s="132" t="str">
        <f>IF(AC852="","",AG851+AF852)</f>
        <v/>
      </c>
      <c r="AH852" s="133" t="str">
        <f t="shared" si="126"/>
        <v/>
      </c>
      <c r="AI852" s="133" t="str">
        <f t="shared" si="122"/>
        <v/>
      </c>
      <c r="AJ852" s="110"/>
      <c r="AK852" s="119" t="str">
        <f t="shared" si="123"/>
        <v/>
      </c>
      <c r="AL852" s="119" t="str">
        <f t="shared" si="124"/>
        <v/>
      </c>
      <c r="AM852" s="120" t="str">
        <f t="shared" si="125"/>
        <v/>
      </c>
    </row>
    <row r="853" spans="23:39" ht="3" hidden="1" customHeight="1" x14ac:dyDescent="0.3">
      <c r="AB853" s="130"/>
      <c r="AC853" s="131"/>
      <c r="AD853" s="129" t="str">
        <f t="shared" si="128"/>
        <v/>
      </c>
      <c r="AE853" s="132" t="str">
        <f t="shared" ref="AE853:AE916" si="129">IF(AC853="","",(AD853/2)^2*3.1415)</f>
        <v/>
      </c>
      <c r="AF853" s="129" t="str">
        <f t="shared" ref="AF853:AF916" si="130">IF(AC853="","",(AC853-AC852)/3*(AE852+AE853+(AE853*AE852)^0.5))</f>
        <v/>
      </c>
      <c r="AG853" s="132" t="str">
        <f t="shared" ref="AG853:AG916" si="131">IF(AC853="","",AG852+AF853)</f>
        <v/>
      </c>
      <c r="AH853" s="133" t="str">
        <f t="shared" si="126"/>
        <v/>
      </c>
      <c r="AI853" s="133" t="str">
        <f t="shared" si="122"/>
        <v/>
      </c>
      <c r="AJ853" s="110"/>
      <c r="AK853" s="119" t="str">
        <f t="shared" si="123"/>
        <v/>
      </c>
      <c r="AL853" s="119" t="str">
        <f t="shared" si="124"/>
        <v/>
      </c>
      <c r="AM853" s="120" t="str">
        <f t="shared" si="125"/>
        <v/>
      </c>
    </row>
    <row r="854" spans="23:39" ht="3" hidden="1" customHeight="1" x14ac:dyDescent="0.3">
      <c r="W854" s="112"/>
      <c r="X854" s="125"/>
      <c r="Y854" s="125"/>
      <c r="Z854" s="126"/>
      <c r="AA854" s="126"/>
      <c r="AB854" s="130"/>
      <c r="AC854" s="131"/>
      <c r="AD854" s="129" t="str">
        <f t="shared" si="128"/>
        <v/>
      </c>
      <c r="AE854" s="132" t="str">
        <f t="shared" si="129"/>
        <v/>
      </c>
      <c r="AF854" s="129" t="str">
        <f t="shared" si="130"/>
        <v/>
      </c>
      <c r="AG854" s="132" t="str">
        <f t="shared" si="131"/>
        <v/>
      </c>
      <c r="AH854" s="133" t="str">
        <f t="shared" si="126"/>
        <v/>
      </c>
      <c r="AI854" s="133" t="str">
        <f t="shared" si="122"/>
        <v/>
      </c>
      <c r="AJ854" s="110"/>
      <c r="AK854" s="119" t="str">
        <f t="shared" si="123"/>
        <v/>
      </c>
      <c r="AL854" s="119" t="str">
        <f t="shared" si="124"/>
        <v/>
      </c>
      <c r="AM854" s="120" t="str">
        <f t="shared" si="125"/>
        <v/>
      </c>
    </row>
    <row r="855" spans="23:39" ht="3" hidden="1" customHeight="1" x14ac:dyDescent="0.3">
      <c r="X855" s="110"/>
      <c r="Z855" s="129"/>
      <c r="AA855" s="109"/>
      <c r="AB855" s="130"/>
      <c r="AC855" s="131"/>
      <c r="AD855" s="129" t="str">
        <f t="shared" si="128"/>
        <v/>
      </c>
      <c r="AE855" s="132" t="str">
        <f t="shared" si="129"/>
        <v/>
      </c>
      <c r="AF855" s="129" t="str">
        <f t="shared" si="130"/>
        <v/>
      </c>
      <c r="AG855" s="132" t="str">
        <f t="shared" si="131"/>
        <v/>
      </c>
      <c r="AH855" s="133" t="str">
        <f t="shared" si="126"/>
        <v/>
      </c>
      <c r="AI855" s="133" t="str">
        <f t="shared" si="122"/>
        <v/>
      </c>
      <c r="AJ855" s="110"/>
      <c r="AK855" s="119" t="str">
        <f t="shared" si="123"/>
        <v/>
      </c>
      <c r="AL855" s="119" t="str">
        <f t="shared" si="124"/>
        <v/>
      </c>
      <c r="AM855" s="120" t="str">
        <f t="shared" si="125"/>
        <v/>
      </c>
    </row>
    <row r="856" spans="23:39" ht="3" hidden="1" customHeight="1" x14ac:dyDescent="0.3">
      <c r="X856" s="110"/>
      <c r="Z856" s="129"/>
      <c r="AA856" s="109"/>
      <c r="AB856" s="130"/>
      <c r="AC856" s="131"/>
      <c r="AD856" s="129" t="str">
        <f t="shared" si="128"/>
        <v/>
      </c>
      <c r="AE856" s="132" t="str">
        <f t="shared" si="129"/>
        <v/>
      </c>
      <c r="AF856" s="129" t="str">
        <f t="shared" si="130"/>
        <v/>
      </c>
      <c r="AG856" s="132" t="str">
        <f t="shared" si="131"/>
        <v/>
      </c>
      <c r="AH856" s="133" t="str">
        <f t="shared" si="126"/>
        <v/>
      </c>
      <c r="AI856" s="133" t="str">
        <f t="shared" si="122"/>
        <v/>
      </c>
      <c r="AJ856" s="110"/>
      <c r="AK856" s="119" t="str">
        <f t="shared" si="123"/>
        <v/>
      </c>
      <c r="AL856" s="119" t="str">
        <f t="shared" si="124"/>
        <v/>
      </c>
      <c r="AM856" s="120" t="str">
        <f t="shared" si="125"/>
        <v/>
      </c>
    </row>
    <row r="857" spans="23:39" ht="3" hidden="1" customHeight="1" x14ac:dyDescent="0.3">
      <c r="Z857" s="109"/>
      <c r="AA857" s="109"/>
      <c r="AB857" s="130"/>
      <c r="AC857" s="131"/>
      <c r="AD857" s="129" t="str">
        <f t="shared" si="128"/>
        <v/>
      </c>
      <c r="AE857" s="132" t="str">
        <f t="shared" si="129"/>
        <v/>
      </c>
      <c r="AF857" s="129" t="str">
        <f t="shared" si="130"/>
        <v/>
      </c>
      <c r="AG857" s="132" t="str">
        <f t="shared" si="131"/>
        <v/>
      </c>
      <c r="AH857" s="133" t="str">
        <f t="shared" si="126"/>
        <v/>
      </c>
      <c r="AI857" s="133" t="str">
        <f t="shared" si="122"/>
        <v/>
      </c>
      <c r="AJ857" s="110"/>
      <c r="AK857" s="119" t="str">
        <f t="shared" si="123"/>
        <v/>
      </c>
      <c r="AL857" s="119" t="str">
        <f t="shared" si="124"/>
        <v/>
      </c>
      <c r="AM857" s="120" t="str">
        <f t="shared" si="125"/>
        <v/>
      </c>
    </row>
    <row r="858" spans="23:39" ht="3" hidden="1" customHeight="1" x14ac:dyDescent="0.3">
      <c r="Z858" s="109"/>
      <c r="AA858" s="109"/>
      <c r="AB858" s="130"/>
      <c r="AC858" s="131"/>
      <c r="AD858" s="129" t="str">
        <f t="shared" si="128"/>
        <v/>
      </c>
      <c r="AE858" s="132" t="str">
        <f t="shared" si="129"/>
        <v/>
      </c>
      <c r="AF858" s="129" t="str">
        <f t="shared" si="130"/>
        <v/>
      </c>
      <c r="AG858" s="132" t="str">
        <f t="shared" si="131"/>
        <v/>
      </c>
      <c r="AH858" s="133" t="str">
        <f t="shared" si="126"/>
        <v/>
      </c>
      <c r="AI858" s="133" t="str">
        <f t="shared" si="122"/>
        <v/>
      </c>
      <c r="AJ858" s="110"/>
      <c r="AK858" s="119" t="str">
        <f t="shared" si="123"/>
        <v/>
      </c>
      <c r="AL858" s="119" t="str">
        <f t="shared" si="124"/>
        <v/>
      </c>
      <c r="AM858" s="120" t="str">
        <f t="shared" si="125"/>
        <v/>
      </c>
    </row>
    <row r="859" spans="23:39" ht="3" hidden="1" customHeight="1" x14ac:dyDescent="0.3">
      <c r="Z859" s="109"/>
      <c r="AA859" s="109"/>
      <c r="AB859" s="130"/>
      <c r="AC859" s="131"/>
      <c r="AD859" s="129" t="str">
        <f t="shared" si="128"/>
        <v/>
      </c>
      <c r="AE859" s="132" t="str">
        <f t="shared" si="129"/>
        <v/>
      </c>
      <c r="AF859" s="129" t="str">
        <f t="shared" si="130"/>
        <v/>
      </c>
      <c r="AG859" s="132" t="str">
        <f t="shared" si="131"/>
        <v/>
      </c>
      <c r="AH859" s="133" t="str">
        <f t="shared" si="126"/>
        <v/>
      </c>
      <c r="AI859" s="133" t="str">
        <f t="shared" si="122"/>
        <v/>
      </c>
      <c r="AJ859" s="110"/>
      <c r="AK859" s="119" t="str">
        <f t="shared" si="123"/>
        <v/>
      </c>
      <c r="AL859" s="119" t="str">
        <f t="shared" si="124"/>
        <v/>
      </c>
      <c r="AM859" s="120" t="str">
        <f t="shared" si="125"/>
        <v/>
      </c>
    </row>
    <row r="860" spans="23:39" ht="3" hidden="1" customHeight="1" x14ac:dyDescent="0.3">
      <c r="Z860" s="109"/>
      <c r="AA860" s="109"/>
      <c r="AB860" s="130"/>
      <c r="AC860" s="131"/>
      <c r="AD860" s="129" t="str">
        <f t="shared" si="128"/>
        <v/>
      </c>
      <c r="AE860" s="132" t="str">
        <f t="shared" si="129"/>
        <v/>
      </c>
      <c r="AF860" s="129" t="str">
        <f t="shared" si="130"/>
        <v/>
      </c>
      <c r="AG860" s="132" t="str">
        <f t="shared" si="131"/>
        <v/>
      </c>
      <c r="AH860" s="133" t="str">
        <f t="shared" si="126"/>
        <v/>
      </c>
      <c r="AI860" s="133" t="str">
        <f t="shared" si="122"/>
        <v/>
      </c>
      <c r="AJ860" s="110"/>
      <c r="AK860" s="119" t="str">
        <f t="shared" si="123"/>
        <v/>
      </c>
      <c r="AL860" s="119" t="str">
        <f t="shared" si="124"/>
        <v/>
      </c>
      <c r="AM860" s="120" t="str">
        <f t="shared" si="125"/>
        <v/>
      </c>
    </row>
    <row r="861" spans="23:39" ht="3" hidden="1" customHeight="1" x14ac:dyDescent="0.3">
      <c r="Z861" s="109"/>
      <c r="AA861" s="109"/>
      <c r="AB861" s="130"/>
      <c r="AC861" s="131"/>
      <c r="AD861" s="129" t="str">
        <f t="shared" si="128"/>
        <v/>
      </c>
      <c r="AE861" s="132" t="str">
        <f t="shared" si="129"/>
        <v/>
      </c>
      <c r="AF861" s="129" t="str">
        <f t="shared" si="130"/>
        <v/>
      </c>
      <c r="AG861" s="132" t="str">
        <f t="shared" si="131"/>
        <v/>
      </c>
      <c r="AH861" s="133" t="str">
        <f t="shared" si="126"/>
        <v/>
      </c>
      <c r="AI861" s="133" t="str">
        <f t="shared" si="122"/>
        <v/>
      </c>
      <c r="AJ861" s="110"/>
      <c r="AK861" s="119" t="str">
        <f t="shared" si="123"/>
        <v/>
      </c>
      <c r="AL861" s="119" t="str">
        <f t="shared" si="124"/>
        <v/>
      </c>
      <c r="AM861" s="120" t="str">
        <f t="shared" si="125"/>
        <v/>
      </c>
    </row>
    <row r="862" spans="23:39" ht="3" hidden="1" customHeight="1" x14ac:dyDescent="0.3">
      <c r="Z862" s="109"/>
      <c r="AA862" s="109"/>
      <c r="AB862" s="130"/>
      <c r="AC862" s="131"/>
      <c r="AD862" s="129" t="str">
        <f t="shared" si="128"/>
        <v/>
      </c>
      <c r="AE862" s="132" t="str">
        <f t="shared" si="129"/>
        <v/>
      </c>
      <c r="AF862" s="129" t="str">
        <f t="shared" si="130"/>
        <v/>
      </c>
      <c r="AG862" s="132" t="str">
        <f t="shared" si="131"/>
        <v/>
      </c>
      <c r="AH862" s="133" t="str">
        <f t="shared" si="126"/>
        <v/>
      </c>
      <c r="AI862" s="133" t="str">
        <f t="shared" si="122"/>
        <v/>
      </c>
      <c r="AJ862" s="110"/>
      <c r="AK862" s="119" t="str">
        <f t="shared" si="123"/>
        <v/>
      </c>
      <c r="AL862" s="119" t="str">
        <f t="shared" si="124"/>
        <v/>
      </c>
      <c r="AM862" s="120" t="str">
        <f t="shared" si="125"/>
        <v/>
      </c>
    </row>
    <row r="863" spans="23:39" ht="3" hidden="1" customHeight="1" x14ac:dyDescent="0.3">
      <c r="Z863" s="109"/>
      <c r="AA863" s="109"/>
      <c r="AB863" s="130"/>
      <c r="AC863" s="131"/>
      <c r="AD863" s="129" t="str">
        <f t="shared" si="128"/>
        <v/>
      </c>
      <c r="AE863" s="132" t="str">
        <f t="shared" si="129"/>
        <v/>
      </c>
      <c r="AF863" s="129" t="str">
        <f t="shared" si="130"/>
        <v/>
      </c>
      <c r="AG863" s="132" t="str">
        <f t="shared" si="131"/>
        <v/>
      </c>
      <c r="AH863" s="133" t="str">
        <f t="shared" si="126"/>
        <v/>
      </c>
      <c r="AI863" s="133" t="str">
        <f t="shared" si="122"/>
        <v/>
      </c>
      <c r="AJ863" s="110"/>
      <c r="AK863" s="119" t="str">
        <f t="shared" si="123"/>
        <v/>
      </c>
      <c r="AL863" s="119" t="str">
        <f t="shared" si="124"/>
        <v/>
      </c>
      <c r="AM863" s="120" t="str">
        <f t="shared" si="125"/>
        <v/>
      </c>
    </row>
    <row r="864" spans="23:39" ht="3" hidden="1" customHeight="1" x14ac:dyDescent="0.3">
      <c r="Z864" s="109"/>
      <c r="AA864" s="109"/>
      <c r="AB864" s="130"/>
      <c r="AC864" s="131"/>
      <c r="AD864" s="129" t="str">
        <f t="shared" si="128"/>
        <v/>
      </c>
      <c r="AE864" s="132" t="str">
        <f t="shared" si="129"/>
        <v/>
      </c>
      <c r="AF864" s="129" t="str">
        <f t="shared" si="130"/>
        <v/>
      </c>
      <c r="AG864" s="132" t="str">
        <f t="shared" si="131"/>
        <v/>
      </c>
      <c r="AH864" s="133" t="str">
        <f t="shared" si="126"/>
        <v/>
      </c>
      <c r="AI864" s="133" t="str">
        <f t="shared" si="122"/>
        <v/>
      </c>
      <c r="AJ864" s="110"/>
      <c r="AK864" s="119" t="str">
        <f t="shared" si="123"/>
        <v/>
      </c>
      <c r="AL864" s="119" t="str">
        <f t="shared" si="124"/>
        <v/>
      </c>
      <c r="AM864" s="120" t="str">
        <f t="shared" si="125"/>
        <v/>
      </c>
    </row>
    <row r="865" spans="24:39" ht="3" hidden="1" customHeight="1" x14ac:dyDescent="0.3">
      <c r="Z865" s="109"/>
      <c r="AA865" s="109"/>
      <c r="AB865" s="130"/>
      <c r="AC865" s="131"/>
      <c r="AD865" s="129" t="str">
        <f t="shared" si="128"/>
        <v/>
      </c>
      <c r="AE865" s="132" t="str">
        <f t="shared" si="129"/>
        <v/>
      </c>
      <c r="AF865" s="129" t="str">
        <f t="shared" si="130"/>
        <v/>
      </c>
      <c r="AG865" s="132" t="str">
        <f t="shared" si="131"/>
        <v/>
      </c>
      <c r="AH865" s="133" t="str">
        <f t="shared" si="126"/>
        <v/>
      </c>
      <c r="AI865" s="133" t="str">
        <f t="shared" si="122"/>
        <v/>
      </c>
      <c r="AJ865" s="110"/>
      <c r="AK865" s="119" t="str">
        <f t="shared" si="123"/>
        <v/>
      </c>
      <c r="AL865" s="119" t="str">
        <f t="shared" si="124"/>
        <v/>
      </c>
      <c r="AM865" s="120" t="str">
        <f t="shared" si="125"/>
        <v/>
      </c>
    </row>
    <row r="866" spans="24:39" ht="3" hidden="1" customHeight="1" x14ac:dyDescent="0.3">
      <c r="Z866" s="109"/>
      <c r="AA866" s="109"/>
      <c r="AB866" s="130"/>
      <c r="AC866" s="131"/>
      <c r="AD866" s="129" t="str">
        <f t="shared" si="128"/>
        <v/>
      </c>
      <c r="AE866" s="132" t="str">
        <f t="shared" si="129"/>
        <v/>
      </c>
      <c r="AF866" s="129" t="str">
        <f t="shared" si="130"/>
        <v/>
      </c>
      <c r="AG866" s="132" t="str">
        <f t="shared" si="131"/>
        <v/>
      </c>
      <c r="AH866" s="133" t="str">
        <f t="shared" si="126"/>
        <v/>
      </c>
      <c r="AI866" s="133" t="str">
        <f t="shared" si="122"/>
        <v/>
      </c>
      <c r="AJ866" s="110"/>
      <c r="AK866" s="119" t="str">
        <f t="shared" si="123"/>
        <v/>
      </c>
      <c r="AL866" s="119" t="str">
        <f t="shared" si="124"/>
        <v/>
      </c>
      <c r="AM866" s="120" t="str">
        <f t="shared" si="125"/>
        <v/>
      </c>
    </row>
    <row r="867" spans="24:39" ht="3" hidden="1" customHeight="1" x14ac:dyDescent="0.3">
      <c r="Z867" s="109"/>
      <c r="AA867" s="109"/>
      <c r="AB867" s="130"/>
      <c r="AC867" s="131"/>
      <c r="AD867" s="129" t="str">
        <f t="shared" si="128"/>
        <v/>
      </c>
      <c r="AE867" s="132" t="str">
        <f t="shared" si="129"/>
        <v/>
      </c>
      <c r="AF867" s="129" t="str">
        <f t="shared" si="130"/>
        <v/>
      </c>
      <c r="AG867" s="132" t="str">
        <f t="shared" si="131"/>
        <v/>
      </c>
      <c r="AH867" s="133" t="str">
        <f t="shared" si="126"/>
        <v/>
      </c>
      <c r="AI867" s="133" t="str">
        <f t="shared" si="122"/>
        <v/>
      </c>
      <c r="AJ867" s="110"/>
      <c r="AK867" s="119" t="str">
        <f t="shared" si="123"/>
        <v/>
      </c>
      <c r="AL867" s="119" t="str">
        <f t="shared" si="124"/>
        <v/>
      </c>
      <c r="AM867" s="120" t="str">
        <f t="shared" si="125"/>
        <v/>
      </c>
    </row>
    <row r="868" spans="24:39" ht="3" hidden="1" customHeight="1" x14ac:dyDescent="0.3">
      <c r="Z868" s="109"/>
      <c r="AA868" s="109"/>
      <c r="AB868" s="130"/>
      <c r="AC868" s="131"/>
      <c r="AD868" s="129" t="str">
        <f t="shared" si="128"/>
        <v/>
      </c>
      <c r="AE868" s="132" t="str">
        <f t="shared" si="129"/>
        <v/>
      </c>
      <c r="AF868" s="129" t="str">
        <f t="shared" si="130"/>
        <v/>
      </c>
      <c r="AG868" s="132" t="str">
        <f t="shared" si="131"/>
        <v/>
      </c>
      <c r="AH868" s="133" t="str">
        <f t="shared" si="126"/>
        <v/>
      </c>
      <c r="AI868" s="133" t="str">
        <f t="shared" si="122"/>
        <v/>
      </c>
      <c r="AJ868" s="110"/>
      <c r="AK868" s="119" t="str">
        <f t="shared" si="123"/>
        <v/>
      </c>
      <c r="AL868" s="119" t="str">
        <f t="shared" si="124"/>
        <v/>
      </c>
      <c r="AM868" s="120" t="str">
        <f t="shared" si="125"/>
        <v/>
      </c>
    </row>
    <row r="869" spans="24:39" ht="3" hidden="1" customHeight="1" x14ac:dyDescent="0.3">
      <c r="Z869" s="109"/>
      <c r="AA869" s="109"/>
      <c r="AB869" s="130"/>
      <c r="AC869" s="131"/>
      <c r="AD869" s="129" t="str">
        <f t="shared" si="128"/>
        <v/>
      </c>
      <c r="AE869" s="132" t="str">
        <f t="shared" si="129"/>
        <v/>
      </c>
      <c r="AF869" s="129" t="str">
        <f t="shared" si="130"/>
        <v/>
      </c>
      <c r="AG869" s="132" t="str">
        <f t="shared" si="131"/>
        <v/>
      </c>
      <c r="AH869" s="133" t="str">
        <f t="shared" si="126"/>
        <v/>
      </c>
      <c r="AI869" s="133" t="str">
        <f t="shared" si="122"/>
        <v/>
      </c>
      <c r="AJ869" s="110"/>
      <c r="AK869" s="119" t="str">
        <f t="shared" si="123"/>
        <v/>
      </c>
      <c r="AL869" s="119" t="str">
        <f t="shared" si="124"/>
        <v/>
      </c>
      <c r="AM869" s="120" t="str">
        <f t="shared" si="125"/>
        <v/>
      </c>
    </row>
    <row r="870" spans="24:39" ht="3" hidden="1" customHeight="1" x14ac:dyDescent="0.3">
      <c r="Z870" s="109"/>
      <c r="AA870" s="109"/>
      <c r="AB870" s="130"/>
      <c r="AC870" s="131"/>
      <c r="AD870" s="129" t="str">
        <f t="shared" si="128"/>
        <v/>
      </c>
      <c r="AE870" s="132" t="str">
        <f t="shared" si="129"/>
        <v/>
      </c>
      <c r="AF870" s="129" t="str">
        <f t="shared" si="130"/>
        <v/>
      </c>
      <c r="AG870" s="132" t="str">
        <f t="shared" si="131"/>
        <v/>
      </c>
      <c r="AH870" s="133" t="str">
        <f t="shared" si="126"/>
        <v/>
      </c>
      <c r="AI870" s="133" t="str">
        <f t="shared" si="122"/>
        <v/>
      </c>
      <c r="AJ870" s="110"/>
      <c r="AK870" s="119" t="str">
        <f t="shared" si="123"/>
        <v/>
      </c>
      <c r="AL870" s="119" t="str">
        <f t="shared" si="124"/>
        <v/>
      </c>
      <c r="AM870" s="120" t="str">
        <f t="shared" si="125"/>
        <v/>
      </c>
    </row>
    <row r="871" spans="24:39" ht="3" hidden="1" customHeight="1" x14ac:dyDescent="0.3">
      <c r="Z871" s="109"/>
      <c r="AA871" s="109"/>
      <c r="AB871" s="130"/>
      <c r="AC871" s="131"/>
      <c r="AD871" s="129" t="str">
        <f t="shared" si="128"/>
        <v/>
      </c>
      <c r="AE871" s="132" t="str">
        <f t="shared" si="129"/>
        <v/>
      </c>
      <c r="AF871" s="129" t="str">
        <f t="shared" si="130"/>
        <v/>
      </c>
      <c r="AG871" s="132" t="str">
        <f t="shared" si="131"/>
        <v/>
      </c>
      <c r="AH871" s="133" t="str">
        <f t="shared" si="126"/>
        <v/>
      </c>
      <c r="AI871" s="133" t="str">
        <f t="shared" si="122"/>
        <v/>
      </c>
      <c r="AJ871" s="110"/>
      <c r="AK871" s="119" t="str">
        <f t="shared" si="123"/>
        <v/>
      </c>
      <c r="AL871" s="119" t="str">
        <f t="shared" si="124"/>
        <v/>
      </c>
      <c r="AM871" s="120" t="str">
        <f t="shared" si="125"/>
        <v/>
      </c>
    </row>
    <row r="872" spans="24:39" ht="3" hidden="1" customHeight="1" x14ac:dyDescent="0.3">
      <c r="X872" s="53"/>
      <c r="Y872" s="53"/>
      <c r="Z872" s="109"/>
      <c r="AA872" s="109"/>
      <c r="AB872" s="130"/>
      <c r="AC872" s="131"/>
      <c r="AD872" s="129" t="str">
        <f t="shared" si="128"/>
        <v/>
      </c>
      <c r="AE872" s="132" t="str">
        <f t="shared" si="129"/>
        <v/>
      </c>
      <c r="AF872" s="129" t="str">
        <f t="shared" si="130"/>
        <v/>
      </c>
      <c r="AG872" s="132" t="str">
        <f t="shared" si="131"/>
        <v/>
      </c>
      <c r="AH872" s="133" t="str">
        <f t="shared" si="126"/>
        <v/>
      </c>
      <c r="AI872" s="133" t="str">
        <f t="shared" si="122"/>
        <v/>
      </c>
      <c r="AJ872" s="110"/>
      <c r="AK872" s="119" t="str">
        <f t="shared" si="123"/>
        <v/>
      </c>
      <c r="AL872" s="119" t="str">
        <f t="shared" si="124"/>
        <v/>
      </c>
      <c r="AM872" s="120" t="str">
        <f t="shared" si="125"/>
        <v/>
      </c>
    </row>
    <row r="873" spans="24:39" ht="3" hidden="1" customHeight="1" x14ac:dyDescent="0.3">
      <c r="Z873" s="109"/>
      <c r="AA873" s="109"/>
      <c r="AB873" s="130"/>
      <c r="AC873" s="131"/>
      <c r="AD873" s="129" t="str">
        <f t="shared" si="128"/>
        <v/>
      </c>
      <c r="AE873" s="132" t="str">
        <f t="shared" si="129"/>
        <v/>
      </c>
      <c r="AF873" s="129" t="str">
        <f t="shared" si="130"/>
        <v/>
      </c>
      <c r="AG873" s="132" t="str">
        <f t="shared" si="131"/>
        <v/>
      </c>
      <c r="AH873" s="133" t="str">
        <f t="shared" si="126"/>
        <v/>
      </c>
      <c r="AI873" s="133" t="str">
        <f t="shared" si="122"/>
        <v/>
      </c>
      <c r="AJ873" s="110"/>
      <c r="AK873" s="119" t="str">
        <f t="shared" si="123"/>
        <v/>
      </c>
      <c r="AL873" s="119" t="str">
        <f t="shared" si="124"/>
        <v/>
      </c>
      <c r="AM873" s="120" t="str">
        <f t="shared" si="125"/>
        <v/>
      </c>
    </row>
    <row r="874" spans="24:39" ht="3" hidden="1" customHeight="1" x14ac:dyDescent="0.3">
      <c r="Z874" s="109"/>
      <c r="AA874" s="109"/>
      <c r="AB874" s="130"/>
      <c r="AC874" s="131"/>
      <c r="AD874" s="129" t="str">
        <f t="shared" si="128"/>
        <v/>
      </c>
      <c r="AE874" s="132" t="str">
        <f t="shared" si="129"/>
        <v/>
      </c>
      <c r="AF874" s="129" t="str">
        <f t="shared" si="130"/>
        <v/>
      </c>
      <c r="AG874" s="132" t="str">
        <f t="shared" si="131"/>
        <v/>
      </c>
      <c r="AH874" s="133" t="str">
        <f t="shared" si="126"/>
        <v/>
      </c>
      <c r="AI874" s="133" t="str">
        <f t="shared" si="122"/>
        <v/>
      </c>
      <c r="AJ874" s="110"/>
      <c r="AK874" s="119" t="str">
        <f t="shared" si="123"/>
        <v/>
      </c>
      <c r="AL874" s="119" t="str">
        <f t="shared" si="124"/>
        <v/>
      </c>
      <c r="AM874" s="120" t="str">
        <f t="shared" si="125"/>
        <v/>
      </c>
    </row>
    <row r="875" spans="24:39" ht="3" hidden="1" customHeight="1" x14ac:dyDescent="0.3">
      <c r="Z875" s="109"/>
      <c r="AA875" s="109"/>
      <c r="AB875" s="130"/>
      <c r="AC875" s="131"/>
      <c r="AD875" s="129" t="str">
        <f t="shared" si="128"/>
        <v/>
      </c>
      <c r="AE875" s="132" t="str">
        <f t="shared" si="129"/>
        <v/>
      </c>
      <c r="AF875" s="129" t="str">
        <f t="shared" si="130"/>
        <v/>
      </c>
      <c r="AG875" s="132" t="str">
        <f t="shared" si="131"/>
        <v/>
      </c>
      <c r="AH875" s="133" t="str">
        <f t="shared" si="126"/>
        <v/>
      </c>
      <c r="AI875" s="133" t="str">
        <f t="shared" si="122"/>
        <v/>
      </c>
      <c r="AJ875" s="110"/>
      <c r="AK875" s="119" t="str">
        <f t="shared" si="123"/>
        <v/>
      </c>
      <c r="AL875" s="119" t="str">
        <f t="shared" si="124"/>
        <v/>
      </c>
      <c r="AM875" s="120" t="str">
        <f t="shared" si="125"/>
        <v/>
      </c>
    </row>
    <row r="876" spans="24:39" ht="3" hidden="1" customHeight="1" x14ac:dyDescent="0.3">
      <c r="Z876" s="109"/>
      <c r="AA876" s="109"/>
      <c r="AB876" s="130"/>
      <c r="AC876" s="131"/>
      <c r="AD876" s="129" t="str">
        <f t="shared" si="128"/>
        <v/>
      </c>
      <c r="AE876" s="132" t="str">
        <f t="shared" si="129"/>
        <v/>
      </c>
      <c r="AF876" s="129" t="str">
        <f t="shared" si="130"/>
        <v/>
      </c>
      <c r="AG876" s="132" t="str">
        <f t="shared" si="131"/>
        <v/>
      </c>
      <c r="AH876" s="133" t="str">
        <f t="shared" si="126"/>
        <v/>
      </c>
      <c r="AI876" s="133" t="str">
        <f t="shared" si="122"/>
        <v/>
      </c>
      <c r="AJ876" s="110"/>
      <c r="AK876" s="119" t="str">
        <f t="shared" si="123"/>
        <v/>
      </c>
      <c r="AL876" s="119" t="str">
        <f t="shared" si="124"/>
        <v/>
      </c>
      <c r="AM876" s="120" t="str">
        <f t="shared" si="125"/>
        <v/>
      </c>
    </row>
    <row r="877" spans="24:39" ht="3" hidden="1" customHeight="1" x14ac:dyDescent="0.3">
      <c r="Z877" s="109"/>
      <c r="AA877" s="109"/>
      <c r="AB877" s="130"/>
      <c r="AC877" s="131"/>
      <c r="AD877" s="129" t="str">
        <f t="shared" si="128"/>
        <v/>
      </c>
      <c r="AE877" s="132" t="str">
        <f t="shared" si="129"/>
        <v/>
      </c>
      <c r="AF877" s="129" t="str">
        <f t="shared" si="130"/>
        <v/>
      </c>
      <c r="AG877" s="132" t="str">
        <f t="shared" si="131"/>
        <v/>
      </c>
      <c r="AH877" s="133" t="str">
        <f t="shared" si="126"/>
        <v/>
      </c>
      <c r="AI877" s="133" t="str">
        <f t="shared" si="122"/>
        <v/>
      </c>
      <c r="AJ877" s="110"/>
      <c r="AK877" s="119" t="str">
        <f t="shared" si="123"/>
        <v/>
      </c>
      <c r="AL877" s="119" t="str">
        <f t="shared" si="124"/>
        <v/>
      </c>
      <c r="AM877" s="120" t="str">
        <f t="shared" si="125"/>
        <v/>
      </c>
    </row>
    <row r="878" spans="24:39" ht="3" hidden="1" customHeight="1" x14ac:dyDescent="0.3">
      <c r="Z878" s="109"/>
      <c r="AA878" s="109"/>
      <c r="AB878" s="130"/>
      <c r="AC878" s="131"/>
      <c r="AD878" s="129" t="str">
        <f t="shared" si="128"/>
        <v/>
      </c>
      <c r="AE878" s="132" t="str">
        <f t="shared" si="129"/>
        <v/>
      </c>
      <c r="AF878" s="129" t="str">
        <f t="shared" si="130"/>
        <v/>
      </c>
      <c r="AG878" s="132" t="str">
        <f t="shared" si="131"/>
        <v/>
      </c>
      <c r="AH878" s="133" t="str">
        <f t="shared" si="126"/>
        <v/>
      </c>
      <c r="AI878" s="133" t="str">
        <f t="shared" si="122"/>
        <v/>
      </c>
      <c r="AJ878" s="110"/>
      <c r="AK878" s="119" t="str">
        <f t="shared" si="123"/>
        <v/>
      </c>
      <c r="AL878" s="119" t="str">
        <f t="shared" si="124"/>
        <v/>
      </c>
      <c r="AM878" s="120" t="str">
        <f t="shared" si="125"/>
        <v/>
      </c>
    </row>
    <row r="879" spans="24:39" ht="3" hidden="1" customHeight="1" x14ac:dyDescent="0.3">
      <c r="Z879" s="109"/>
      <c r="AA879" s="109"/>
      <c r="AB879" s="130"/>
      <c r="AC879" s="131"/>
      <c r="AD879" s="129" t="str">
        <f t="shared" si="128"/>
        <v/>
      </c>
      <c r="AE879" s="132" t="str">
        <f t="shared" si="129"/>
        <v/>
      </c>
      <c r="AF879" s="129" t="str">
        <f t="shared" si="130"/>
        <v/>
      </c>
      <c r="AG879" s="132" t="str">
        <f t="shared" si="131"/>
        <v/>
      </c>
      <c r="AH879" s="133" t="str">
        <f t="shared" si="126"/>
        <v/>
      </c>
      <c r="AI879" s="133" t="str">
        <f t="shared" si="122"/>
        <v/>
      </c>
      <c r="AJ879" s="110"/>
      <c r="AK879" s="119" t="str">
        <f t="shared" si="123"/>
        <v/>
      </c>
      <c r="AL879" s="119" t="str">
        <f t="shared" si="124"/>
        <v/>
      </c>
      <c r="AM879" s="120" t="str">
        <f t="shared" si="125"/>
        <v/>
      </c>
    </row>
    <row r="880" spans="24:39" ht="3" hidden="1" customHeight="1" x14ac:dyDescent="0.3">
      <c r="Z880" s="109"/>
      <c r="AA880" s="109"/>
      <c r="AB880" s="130"/>
      <c r="AC880" s="131"/>
      <c r="AD880" s="129" t="str">
        <f t="shared" si="128"/>
        <v/>
      </c>
      <c r="AE880" s="132" t="str">
        <f t="shared" si="129"/>
        <v/>
      </c>
      <c r="AF880" s="129" t="str">
        <f t="shared" si="130"/>
        <v/>
      </c>
      <c r="AG880" s="132" t="str">
        <f t="shared" si="131"/>
        <v/>
      </c>
      <c r="AH880" s="133" t="str">
        <f t="shared" si="126"/>
        <v/>
      </c>
      <c r="AI880" s="133" t="str">
        <f t="shared" si="122"/>
        <v/>
      </c>
      <c r="AJ880" s="110"/>
      <c r="AK880" s="119" t="str">
        <f t="shared" si="123"/>
        <v/>
      </c>
      <c r="AL880" s="119" t="str">
        <f t="shared" si="124"/>
        <v/>
      </c>
      <c r="AM880" s="120" t="str">
        <f t="shared" si="125"/>
        <v/>
      </c>
    </row>
    <row r="881" spans="26:39" ht="3" hidden="1" customHeight="1" x14ac:dyDescent="0.3">
      <c r="Z881" s="109"/>
      <c r="AA881" s="109"/>
      <c r="AB881" s="130"/>
      <c r="AC881" s="131"/>
      <c r="AD881" s="129" t="str">
        <f t="shared" si="128"/>
        <v/>
      </c>
      <c r="AE881" s="132" t="str">
        <f t="shared" si="129"/>
        <v/>
      </c>
      <c r="AF881" s="129" t="str">
        <f t="shared" si="130"/>
        <v/>
      </c>
      <c r="AG881" s="132" t="str">
        <f t="shared" si="131"/>
        <v/>
      </c>
      <c r="AH881" s="133" t="str">
        <f t="shared" si="126"/>
        <v/>
      </c>
      <c r="AI881" s="133" t="str">
        <f t="shared" ref="AI881:AI944" si="132">IF(AC881="","",IF(AC881=D$62,0,IF(AC881&gt;D$62,AI880+AF881,"")))</f>
        <v/>
      </c>
      <c r="AJ881" s="110"/>
      <c r="AK881" s="119" t="str">
        <f t="shared" ref="AK881:AK944" si="133">IF(AI881="","",AJ881-D$62)</f>
        <v/>
      </c>
      <c r="AL881" s="119" t="str">
        <f t="shared" si="124"/>
        <v/>
      </c>
      <c r="AM881" s="120" t="str">
        <f t="shared" si="125"/>
        <v/>
      </c>
    </row>
    <row r="882" spans="26:39" ht="3" hidden="1" customHeight="1" x14ac:dyDescent="0.3">
      <c r="Z882" s="109"/>
      <c r="AA882" s="109"/>
      <c r="AB882" s="130"/>
      <c r="AC882" s="131"/>
      <c r="AD882" s="129" t="str">
        <f t="shared" si="128"/>
        <v/>
      </c>
      <c r="AE882" s="132" t="str">
        <f t="shared" si="129"/>
        <v/>
      </c>
      <c r="AF882" s="129" t="str">
        <f t="shared" si="130"/>
        <v/>
      </c>
      <c r="AG882" s="132" t="str">
        <f t="shared" si="131"/>
        <v/>
      </c>
      <c r="AH882" s="133" t="str">
        <f t="shared" si="126"/>
        <v/>
      </c>
      <c r="AI882" s="133" t="str">
        <f t="shared" si="132"/>
        <v/>
      </c>
      <c r="AJ882" s="110"/>
      <c r="AK882" s="119" t="str">
        <f t="shared" si="133"/>
        <v/>
      </c>
      <c r="AL882" s="119" t="str">
        <f t="shared" si="124"/>
        <v/>
      </c>
      <c r="AM882" s="120" t="str">
        <f t="shared" si="125"/>
        <v/>
      </c>
    </row>
    <row r="883" spans="26:39" ht="3" hidden="1" customHeight="1" x14ac:dyDescent="0.3">
      <c r="Z883" s="109"/>
      <c r="AA883" s="109"/>
      <c r="AB883" s="130"/>
      <c r="AC883" s="131"/>
      <c r="AD883" s="129" t="str">
        <f t="shared" si="128"/>
        <v/>
      </c>
      <c r="AE883" s="132" t="str">
        <f t="shared" si="129"/>
        <v/>
      </c>
      <c r="AF883" s="129" t="str">
        <f t="shared" si="130"/>
        <v/>
      </c>
      <c r="AG883" s="132" t="str">
        <f t="shared" si="131"/>
        <v/>
      </c>
      <c r="AH883" s="133" t="str">
        <f t="shared" si="126"/>
        <v/>
      </c>
      <c r="AI883" s="133" t="str">
        <f t="shared" si="132"/>
        <v/>
      </c>
      <c r="AJ883" s="110"/>
      <c r="AK883" s="119" t="str">
        <f t="shared" si="133"/>
        <v/>
      </c>
      <c r="AL883" s="119" t="str">
        <f t="shared" ref="AL883:AL946" si="134">IF(AK883="","",IF(AK883&gt;G$121,AK883-G$121/2,AK883/2))</f>
        <v/>
      </c>
      <c r="AM883" s="120" t="str">
        <f t="shared" ref="AM883:AM946" si="135">IF(AL883="","",0.6*G$122*(2*32.2*AL883)^0.5)</f>
        <v/>
      </c>
    </row>
    <row r="884" spans="26:39" ht="3" hidden="1" customHeight="1" x14ac:dyDescent="0.3">
      <c r="Z884" s="109"/>
      <c r="AA884" s="109"/>
      <c r="AB884" s="130"/>
      <c r="AC884" s="131"/>
      <c r="AD884" s="129" t="str">
        <f t="shared" ref="AD884:AD915" si="136">IF(AC884="","",AD$851+(2*(AC884-AC$851)*AA$856))</f>
        <v/>
      </c>
      <c r="AE884" s="132" t="str">
        <f t="shared" si="129"/>
        <v/>
      </c>
      <c r="AF884" s="129" t="str">
        <f t="shared" si="130"/>
        <v/>
      </c>
      <c r="AG884" s="132" t="str">
        <f t="shared" si="131"/>
        <v/>
      </c>
      <c r="AH884" s="133" t="str">
        <f t="shared" si="126"/>
        <v/>
      </c>
      <c r="AI884" s="133" t="str">
        <f t="shared" si="132"/>
        <v/>
      </c>
      <c r="AJ884" s="110"/>
      <c r="AK884" s="119" t="str">
        <f t="shared" si="133"/>
        <v/>
      </c>
      <c r="AL884" s="119" t="str">
        <f t="shared" si="134"/>
        <v/>
      </c>
      <c r="AM884" s="120" t="str">
        <f t="shared" si="135"/>
        <v/>
      </c>
    </row>
    <row r="885" spans="26:39" ht="3" hidden="1" customHeight="1" x14ac:dyDescent="0.3">
      <c r="Z885" s="109"/>
      <c r="AA885" s="109"/>
      <c r="AB885" s="130"/>
      <c r="AC885" s="131"/>
      <c r="AD885" s="129" t="str">
        <f t="shared" si="136"/>
        <v/>
      </c>
      <c r="AE885" s="132" t="str">
        <f t="shared" si="129"/>
        <v/>
      </c>
      <c r="AF885" s="129" t="str">
        <f t="shared" si="130"/>
        <v/>
      </c>
      <c r="AG885" s="132" t="str">
        <f t="shared" si="131"/>
        <v/>
      </c>
      <c r="AH885" s="133" t="str">
        <f t="shared" ref="AH885:AH948" si="137">IF(AC885="","",AH884+AF885)</f>
        <v/>
      </c>
      <c r="AI885" s="133" t="str">
        <f t="shared" si="132"/>
        <v/>
      </c>
      <c r="AJ885" s="110"/>
      <c r="AK885" s="119" t="str">
        <f t="shared" si="133"/>
        <v/>
      </c>
      <c r="AL885" s="119" t="str">
        <f t="shared" si="134"/>
        <v/>
      </c>
      <c r="AM885" s="120" t="str">
        <f t="shared" si="135"/>
        <v/>
      </c>
    </row>
    <row r="886" spans="26:39" ht="3" hidden="1" customHeight="1" x14ac:dyDescent="0.3">
      <c r="Z886" s="109"/>
      <c r="AA886" s="109"/>
      <c r="AB886" s="130"/>
      <c r="AC886" s="131"/>
      <c r="AD886" s="129" t="str">
        <f t="shared" si="136"/>
        <v/>
      </c>
      <c r="AE886" s="132" t="str">
        <f t="shared" si="129"/>
        <v/>
      </c>
      <c r="AF886" s="129" t="str">
        <f t="shared" si="130"/>
        <v/>
      </c>
      <c r="AG886" s="132" t="str">
        <f t="shared" si="131"/>
        <v/>
      </c>
      <c r="AH886" s="133" t="str">
        <f t="shared" si="137"/>
        <v/>
      </c>
      <c r="AI886" s="133" t="str">
        <f t="shared" si="132"/>
        <v/>
      </c>
      <c r="AJ886" s="110"/>
      <c r="AK886" s="119" t="str">
        <f t="shared" si="133"/>
        <v/>
      </c>
      <c r="AL886" s="119" t="str">
        <f t="shared" si="134"/>
        <v/>
      </c>
      <c r="AM886" s="120" t="str">
        <f t="shared" si="135"/>
        <v/>
      </c>
    </row>
    <row r="887" spans="26:39" ht="3" hidden="1" customHeight="1" x14ac:dyDescent="0.3">
      <c r="Z887" s="109"/>
      <c r="AA887" s="109"/>
      <c r="AB887" s="130"/>
      <c r="AC887" s="131"/>
      <c r="AD887" s="129" t="str">
        <f t="shared" si="136"/>
        <v/>
      </c>
      <c r="AE887" s="132" t="str">
        <f t="shared" si="129"/>
        <v/>
      </c>
      <c r="AF887" s="129" t="str">
        <f t="shared" si="130"/>
        <v/>
      </c>
      <c r="AG887" s="132" t="str">
        <f t="shared" si="131"/>
        <v/>
      </c>
      <c r="AH887" s="133" t="str">
        <f t="shared" si="137"/>
        <v/>
      </c>
      <c r="AI887" s="133" t="str">
        <f t="shared" si="132"/>
        <v/>
      </c>
      <c r="AJ887" s="110"/>
      <c r="AK887" s="119" t="str">
        <f t="shared" si="133"/>
        <v/>
      </c>
      <c r="AL887" s="119" t="str">
        <f t="shared" si="134"/>
        <v/>
      </c>
      <c r="AM887" s="120" t="str">
        <f t="shared" si="135"/>
        <v/>
      </c>
    </row>
    <row r="888" spans="26:39" ht="3" hidden="1" customHeight="1" x14ac:dyDescent="0.3">
      <c r="Z888" s="109"/>
      <c r="AA888" s="109"/>
      <c r="AB888" s="130"/>
      <c r="AC888" s="131"/>
      <c r="AD888" s="129" t="str">
        <f t="shared" si="136"/>
        <v/>
      </c>
      <c r="AE888" s="132" t="str">
        <f t="shared" si="129"/>
        <v/>
      </c>
      <c r="AF888" s="129" t="str">
        <f t="shared" si="130"/>
        <v/>
      </c>
      <c r="AG888" s="132" t="str">
        <f t="shared" si="131"/>
        <v/>
      </c>
      <c r="AH888" s="133" t="str">
        <f t="shared" si="137"/>
        <v/>
      </c>
      <c r="AI888" s="133" t="str">
        <f t="shared" si="132"/>
        <v/>
      </c>
      <c r="AJ888" s="110"/>
      <c r="AK888" s="119" t="str">
        <f t="shared" si="133"/>
        <v/>
      </c>
      <c r="AL888" s="119" t="str">
        <f t="shared" si="134"/>
        <v/>
      </c>
      <c r="AM888" s="120" t="str">
        <f t="shared" si="135"/>
        <v/>
      </c>
    </row>
    <row r="889" spans="26:39" ht="3" hidden="1" customHeight="1" x14ac:dyDescent="0.3">
      <c r="Z889" s="109"/>
      <c r="AA889" s="109"/>
      <c r="AB889" s="130"/>
      <c r="AC889" s="131"/>
      <c r="AD889" s="129" t="str">
        <f t="shared" si="136"/>
        <v/>
      </c>
      <c r="AE889" s="132" t="str">
        <f t="shared" si="129"/>
        <v/>
      </c>
      <c r="AF889" s="129" t="str">
        <f t="shared" si="130"/>
        <v/>
      </c>
      <c r="AG889" s="132" t="str">
        <f t="shared" si="131"/>
        <v/>
      </c>
      <c r="AH889" s="133" t="str">
        <f t="shared" si="137"/>
        <v/>
      </c>
      <c r="AI889" s="133" t="str">
        <f t="shared" si="132"/>
        <v/>
      </c>
      <c r="AJ889" s="110"/>
      <c r="AK889" s="119" t="str">
        <f t="shared" si="133"/>
        <v/>
      </c>
      <c r="AL889" s="119" t="str">
        <f t="shared" si="134"/>
        <v/>
      </c>
      <c r="AM889" s="120" t="str">
        <f t="shared" si="135"/>
        <v/>
      </c>
    </row>
    <row r="890" spans="26:39" ht="3" hidden="1" customHeight="1" x14ac:dyDescent="0.3">
      <c r="Z890" s="109"/>
      <c r="AA890" s="109"/>
      <c r="AB890" s="130"/>
      <c r="AC890" s="131"/>
      <c r="AD890" s="129" t="str">
        <f t="shared" si="136"/>
        <v/>
      </c>
      <c r="AE890" s="132" t="str">
        <f t="shared" si="129"/>
        <v/>
      </c>
      <c r="AF890" s="129" t="str">
        <f t="shared" si="130"/>
        <v/>
      </c>
      <c r="AG890" s="132" t="str">
        <f t="shared" si="131"/>
        <v/>
      </c>
      <c r="AH890" s="133" t="str">
        <f t="shared" si="137"/>
        <v/>
      </c>
      <c r="AI890" s="133" t="str">
        <f t="shared" si="132"/>
        <v/>
      </c>
      <c r="AJ890" s="110"/>
      <c r="AK890" s="119" t="str">
        <f t="shared" si="133"/>
        <v/>
      </c>
      <c r="AL890" s="119" t="str">
        <f t="shared" si="134"/>
        <v/>
      </c>
      <c r="AM890" s="120" t="str">
        <f t="shared" si="135"/>
        <v/>
      </c>
    </row>
    <row r="891" spans="26:39" ht="3" hidden="1" customHeight="1" x14ac:dyDescent="0.3">
      <c r="Z891" s="109"/>
      <c r="AA891" s="109"/>
      <c r="AB891" s="130"/>
      <c r="AC891" s="131"/>
      <c r="AD891" s="129" t="str">
        <f t="shared" si="136"/>
        <v/>
      </c>
      <c r="AE891" s="132" t="str">
        <f t="shared" si="129"/>
        <v/>
      </c>
      <c r="AF891" s="129" t="str">
        <f t="shared" si="130"/>
        <v/>
      </c>
      <c r="AG891" s="132" t="str">
        <f t="shared" si="131"/>
        <v/>
      </c>
      <c r="AH891" s="133" t="str">
        <f t="shared" si="137"/>
        <v/>
      </c>
      <c r="AI891" s="133" t="str">
        <f t="shared" si="132"/>
        <v/>
      </c>
      <c r="AJ891" s="110"/>
      <c r="AK891" s="119" t="str">
        <f t="shared" si="133"/>
        <v/>
      </c>
      <c r="AL891" s="119" t="str">
        <f t="shared" si="134"/>
        <v/>
      </c>
      <c r="AM891" s="120" t="str">
        <f t="shared" si="135"/>
        <v/>
      </c>
    </row>
    <row r="892" spans="26:39" ht="3" hidden="1" customHeight="1" x14ac:dyDescent="0.3">
      <c r="Z892" s="109"/>
      <c r="AA892" s="109"/>
      <c r="AB892" s="130"/>
      <c r="AC892" s="131"/>
      <c r="AD892" s="129" t="str">
        <f t="shared" si="136"/>
        <v/>
      </c>
      <c r="AE892" s="132" t="str">
        <f t="shared" si="129"/>
        <v/>
      </c>
      <c r="AF892" s="129" t="str">
        <f t="shared" si="130"/>
        <v/>
      </c>
      <c r="AG892" s="132" t="str">
        <f t="shared" si="131"/>
        <v/>
      </c>
      <c r="AH892" s="133" t="str">
        <f t="shared" si="137"/>
        <v/>
      </c>
      <c r="AI892" s="133" t="str">
        <f t="shared" si="132"/>
        <v/>
      </c>
      <c r="AJ892" s="110"/>
      <c r="AK892" s="119" t="str">
        <f t="shared" si="133"/>
        <v/>
      </c>
      <c r="AL892" s="119" t="str">
        <f t="shared" si="134"/>
        <v/>
      </c>
      <c r="AM892" s="120" t="str">
        <f t="shared" si="135"/>
        <v/>
      </c>
    </row>
    <row r="893" spans="26:39" ht="3" hidden="1" customHeight="1" x14ac:dyDescent="0.3">
      <c r="Z893" s="109"/>
      <c r="AA893" s="109"/>
      <c r="AB893" s="130"/>
      <c r="AC893" s="131"/>
      <c r="AD893" s="129" t="str">
        <f t="shared" si="136"/>
        <v/>
      </c>
      <c r="AE893" s="132" t="str">
        <f t="shared" si="129"/>
        <v/>
      </c>
      <c r="AF893" s="129" t="str">
        <f t="shared" si="130"/>
        <v/>
      </c>
      <c r="AG893" s="132" t="str">
        <f t="shared" si="131"/>
        <v/>
      </c>
      <c r="AH893" s="133" t="str">
        <f t="shared" si="137"/>
        <v/>
      </c>
      <c r="AI893" s="133" t="str">
        <f t="shared" si="132"/>
        <v/>
      </c>
      <c r="AJ893" s="110"/>
      <c r="AK893" s="119" t="str">
        <f t="shared" si="133"/>
        <v/>
      </c>
      <c r="AL893" s="119" t="str">
        <f t="shared" si="134"/>
        <v/>
      </c>
      <c r="AM893" s="120" t="str">
        <f t="shared" si="135"/>
        <v/>
      </c>
    </row>
    <row r="894" spans="26:39" ht="3" hidden="1" customHeight="1" x14ac:dyDescent="0.3">
      <c r="Z894" s="109"/>
      <c r="AA894" s="109"/>
      <c r="AB894" s="130"/>
      <c r="AC894" s="131"/>
      <c r="AD894" s="129" t="str">
        <f t="shared" si="136"/>
        <v/>
      </c>
      <c r="AE894" s="132" t="str">
        <f t="shared" si="129"/>
        <v/>
      </c>
      <c r="AF894" s="129" t="str">
        <f t="shared" si="130"/>
        <v/>
      </c>
      <c r="AG894" s="132" t="str">
        <f t="shared" si="131"/>
        <v/>
      </c>
      <c r="AH894" s="133" t="str">
        <f t="shared" si="137"/>
        <v/>
      </c>
      <c r="AI894" s="133" t="str">
        <f t="shared" si="132"/>
        <v/>
      </c>
      <c r="AJ894" s="110"/>
      <c r="AK894" s="119" t="str">
        <f t="shared" si="133"/>
        <v/>
      </c>
      <c r="AL894" s="119" t="str">
        <f t="shared" si="134"/>
        <v/>
      </c>
      <c r="AM894" s="120" t="str">
        <f t="shared" si="135"/>
        <v/>
      </c>
    </row>
    <row r="895" spans="26:39" ht="3" hidden="1" customHeight="1" x14ac:dyDescent="0.3">
      <c r="Z895" s="109"/>
      <c r="AA895" s="109"/>
      <c r="AB895" s="130"/>
      <c r="AC895" s="131"/>
      <c r="AD895" s="129" t="str">
        <f t="shared" si="136"/>
        <v/>
      </c>
      <c r="AE895" s="132" t="str">
        <f t="shared" si="129"/>
        <v/>
      </c>
      <c r="AF895" s="129" t="str">
        <f t="shared" si="130"/>
        <v/>
      </c>
      <c r="AG895" s="132" t="str">
        <f t="shared" si="131"/>
        <v/>
      </c>
      <c r="AH895" s="133" t="str">
        <f t="shared" si="137"/>
        <v/>
      </c>
      <c r="AI895" s="133" t="str">
        <f t="shared" si="132"/>
        <v/>
      </c>
      <c r="AJ895" s="110"/>
      <c r="AK895" s="119" t="str">
        <f t="shared" si="133"/>
        <v/>
      </c>
      <c r="AL895" s="119" t="str">
        <f t="shared" si="134"/>
        <v/>
      </c>
      <c r="AM895" s="120" t="str">
        <f t="shared" si="135"/>
        <v/>
      </c>
    </row>
    <row r="896" spans="26:39" ht="3" hidden="1" customHeight="1" x14ac:dyDescent="0.3">
      <c r="Z896" s="109"/>
      <c r="AA896" s="109"/>
      <c r="AB896" s="130"/>
      <c r="AC896" s="131"/>
      <c r="AD896" s="129" t="str">
        <f t="shared" si="136"/>
        <v/>
      </c>
      <c r="AE896" s="132" t="str">
        <f t="shared" si="129"/>
        <v/>
      </c>
      <c r="AF896" s="129" t="str">
        <f t="shared" si="130"/>
        <v/>
      </c>
      <c r="AG896" s="132" t="str">
        <f t="shared" si="131"/>
        <v/>
      </c>
      <c r="AH896" s="133" t="str">
        <f t="shared" si="137"/>
        <v/>
      </c>
      <c r="AI896" s="133" t="str">
        <f t="shared" si="132"/>
        <v/>
      </c>
      <c r="AJ896" s="110"/>
      <c r="AK896" s="119" t="str">
        <f t="shared" si="133"/>
        <v/>
      </c>
      <c r="AL896" s="119" t="str">
        <f t="shared" si="134"/>
        <v/>
      </c>
      <c r="AM896" s="120" t="str">
        <f t="shared" si="135"/>
        <v/>
      </c>
    </row>
    <row r="897" spans="26:39" ht="3" hidden="1" customHeight="1" x14ac:dyDescent="0.3">
      <c r="Z897" s="109"/>
      <c r="AA897" s="109"/>
      <c r="AB897" s="130"/>
      <c r="AC897" s="131"/>
      <c r="AD897" s="129" t="str">
        <f t="shared" si="136"/>
        <v/>
      </c>
      <c r="AE897" s="132" t="str">
        <f t="shared" si="129"/>
        <v/>
      </c>
      <c r="AF897" s="129" t="str">
        <f t="shared" si="130"/>
        <v/>
      </c>
      <c r="AG897" s="132" t="str">
        <f t="shared" si="131"/>
        <v/>
      </c>
      <c r="AH897" s="133" t="str">
        <f t="shared" si="137"/>
        <v/>
      </c>
      <c r="AI897" s="133" t="str">
        <f t="shared" si="132"/>
        <v/>
      </c>
      <c r="AJ897" s="110"/>
      <c r="AK897" s="119" t="str">
        <f t="shared" si="133"/>
        <v/>
      </c>
      <c r="AL897" s="119" t="str">
        <f t="shared" si="134"/>
        <v/>
      </c>
      <c r="AM897" s="120" t="str">
        <f t="shared" si="135"/>
        <v/>
      </c>
    </row>
    <row r="898" spans="26:39" ht="3" hidden="1" customHeight="1" x14ac:dyDescent="0.3">
      <c r="Z898" s="109"/>
      <c r="AA898" s="109"/>
      <c r="AB898" s="130"/>
      <c r="AC898" s="131"/>
      <c r="AD898" s="129" t="str">
        <f t="shared" si="136"/>
        <v/>
      </c>
      <c r="AE898" s="132" t="str">
        <f t="shared" si="129"/>
        <v/>
      </c>
      <c r="AF898" s="129" t="str">
        <f t="shared" si="130"/>
        <v/>
      </c>
      <c r="AG898" s="132" t="str">
        <f t="shared" si="131"/>
        <v/>
      </c>
      <c r="AH898" s="133" t="str">
        <f t="shared" si="137"/>
        <v/>
      </c>
      <c r="AI898" s="133" t="str">
        <f t="shared" si="132"/>
        <v/>
      </c>
      <c r="AJ898" s="110"/>
      <c r="AK898" s="119" t="str">
        <f t="shared" si="133"/>
        <v/>
      </c>
      <c r="AL898" s="119" t="str">
        <f t="shared" si="134"/>
        <v/>
      </c>
      <c r="AM898" s="120" t="str">
        <f t="shared" si="135"/>
        <v/>
      </c>
    </row>
    <row r="899" spans="26:39" ht="3" hidden="1" customHeight="1" x14ac:dyDescent="0.3">
      <c r="Z899" s="109"/>
      <c r="AA899" s="109"/>
      <c r="AB899" s="130"/>
      <c r="AC899" s="131"/>
      <c r="AD899" s="129" t="str">
        <f t="shared" si="136"/>
        <v/>
      </c>
      <c r="AE899" s="132" t="str">
        <f t="shared" si="129"/>
        <v/>
      </c>
      <c r="AF899" s="129" t="str">
        <f t="shared" si="130"/>
        <v/>
      </c>
      <c r="AG899" s="132" t="str">
        <f t="shared" si="131"/>
        <v/>
      </c>
      <c r="AH899" s="133" t="str">
        <f t="shared" si="137"/>
        <v/>
      </c>
      <c r="AI899" s="133" t="str">
        <f t="shared" si="132"/>
        <v/>
      </c>
      <c r="AJ899" s="110"/>
      <c r="AK899" s="119" t="str">
        <f t="shared" si="133"/>
        <v/>
      </c>
      <c r="AL899" s="119" t="str">
        <f t="shared" si="134"/>
        <v/>
      </c>
      <c r="AM899" s="120" t="str">
        <f t="shared" si="135"/>
        <v/>
      </c>
    </row>
    <row r="900" spans="26:39" ht="3" hidden="1" customHeight="1" x14ac:dyDescent="0.3">
      <c r="Z900" s="109"/>
      <c r="AA900" s="109"/>
      <c r="AB900" s="130"/>
      <c r="AC900" s="131"/>
      <c r="AD900" s="129" t="str">
        <f t="shared" si="136"/>
        <v/>
      </c>
      <c r="AE900" s="132" t="str">
        <f t="shared" si="129"/>
        <v/>
      </c>
      <c r="AF900" s="129" t="str">
        <f t="shared" si="130"/>
        <v/>
      </c>
      <c r="AG900" s="132" t="str">
        <f t="shared" si="131"/>
        <v/>
      </c>
      <c r="AH900" s="133" t="str">
        <f t="shared" si="137"/>
        <v/>
      </c>
      <c r="AI900" s="133" t="str">
        <f t="shared" si="132"/>
        <v/>
      </c>
      <c r="AJ900" s="110"/>
      <c r="AK900" s="119" t="str">
        <f t="shared" si="133"/>
        <v/>
      </c>
      <c r="AL900" s="119" t="str">
        <f t="shared" si="134"/>
        <v/>
      </c>
      <c r="AM900" s="120" t="str">
        <f t="shared" si="135"/>
        <v/>
      </c>
    </row>
    <row r="901" spans="26:39" ht="3" hidden="1" customHeight="1" x14ac:dyDescent="0.3">
      <c r="Z901" s="109"/>
      <c r="AA901" s="109"/>
      <c r="AB901" s="130"/>
      <c r="AC901" s="131"/>
      <c r="AD901" s="129" t="str">
        <f t="shared" si="136"/>
        <v/>
      </c>
      <c r="AE901" s="132" t="str">
        <f t="shared" si="129"/>
        <v/>
      </c>
      <c r="AF901" s="129" t="str">
        <f t="shared" si="130"/>
        <v/>
      </c>
      <c r="AG901" s="132" t="str">
        <f t="shared" si="131"/>
        <v/>
      </c>
      <c r="AH901" s="133" t="str">
        <f t="shared" si="137"/>
        <v/>
      </c>
      <c r="AI901" s="133" t="str">
        <f t="shared" si="132"/>
        <v/>
      </c>
      <c r="AJ901" s="110"/>
      <c r="AK901" s="119" t="str">
        <f t="shared" si="133"/>
        <v/>
      </c>
      <c r="AL901" s="119" t="str">
        <f t="shared" si="134"/>
        <v/>
      </c>
      <c r="AM901" s="120" t="str">
        <f t="shared" si="135"/>
        <v/>
      </c>
    </row>
    <row r="902" spans="26:39" ht="3" hidden="1" customHeight="1" x14ac:dyDescent="0.3">
      <c r="Z902" s="109"/>
      <c r="AA902" s="109"/>
      <c r="AB902" s="130"/>
      <c r="AC902" s="131"/>
      <c r="AD902" s="129" t="str">
        <f t="shared" si="136"/>
        <v/>
      </c>
      <c r="AE902" s="132" t="str">
        <f t="shared" si="129"/>
        <v/>
      </c>
      <c r="AF902" s="129" t="str">
        <f t="shared" si="130"/>
        <v/>
      </c>
      <c r="AG902" s="132" t="str">
        <f t="shared" si="131"/>
        <v/>
      </c>
      <c r="AH902" s="133" t="str">
        <f t="shared" si="137"/>
        <v/>
      </c>
      <c r="AI902" s="133" t="str">
        <f t="shared" si="132"/>
        <v/>
      </c>
      <c r="AJ902" s="110"/>
      <c r="AK902" s="119" t="str">
        <f t="shared" si="133"/>
        <v/>
      </c>
      <c r="AL902" s="119" t="str">
        <f t="shared" si="134"/>
        <v/>
      </c>
      <c r="AM902" s="120" t="str">
        <f t="shared" si="135"/>
        <v/>
      </c>
    </row>
    <row r="903" spans="26:39" ht="3" hidden="1" customHeight="1" x14ac:dyDescent="0.3">
      <c r="Z903" s="109"/>
      <c r="AA903" s="109"/>
      <c r="AB903" s="130"/>
      <c r="AC903" s="131"/>
      <c r="AD903" s="129" t="str">
        <f t="shared" si="136"/>
        <v/>
      </c>
      <c r="AE903" s="132" t="str">
        <f t="shared" si="129"/>
        <v/>
      </c>
      <c r="AF903" s="129" t="str">
        <f t="shared" si="130"/>
        <v/>
      </c>
      <c r="AG903" s="132" t="str">
        <f t="shared" si="131"/>
        <v/>
      </c>
      <c r="AH903" s="133" t="str">
        <f t="shared" si="137"/>
        <v/>
      </c>
      <c r="AI903" s="133" t="str">
        <f t="shared" si="132"/>
        <v/>
      </c>
      <c r="AJ903" s="110"/>
      <c r="AK903" s="119" t="str">
        <f t="shared" si="133"/>
        <v/>
      </c>
      <c r="AL903" s="119" t="str">
        <f t="shared" si="134"/>
        <v/>
      </c>
      <c r="AM903" s="120" t="str">
        <f t="shared" si="135"/>
        <v/>
      </c>
    </row>
    <row r="904" spans="26:39" ht="3" hidden="1" customHeight="1" x14ac:dyDescent="0.3">
      <c r="Z904" s="109"/>
      <c r="AA904" s="109"/>
      <c r="AB904" s="130"/>
      <c r="AC904" s="131"/>
      <c r="AD904" s="129" t="str">
        <f t="shared" si="136"/>
        <v/>
      </c>
      <c r="AE904" s="132" t="str">
        <f t="shared" si="129"/>
        <v/>
      </c>
      <c r="AF904" s="129" t="str">
        <f t="shared" si="130"/>
        <v/>
      </c>
      <c r="AG904" s="132" t="str">
        <f t="shared" si="131"/>
        <v/>
      </c>
      <c r="AH904" s="133" t="str">
        <f t="shared" si="137"/>
        <v/>
      </c>
      <c r="AI904" s="133" t="str">
        <f t="shared" si="132"/>
        <v/>
      </c>
      <c r="AJ904" s="110"/>
      <c r="AK904" s="119" t="str">
        <f t="shared" si="133"/>
        <v/>
      </c>
      <c r="AL904" s="119" t="str">
        <f t="shared" si="134"/>
        <v/>
      </c>
      <c r="AM904" s="120" t="str">
        <f t="shared" si="135"/>
        <v/>
      </c>
    </row>
    <row r="905" spans="26:39" ht="3" hidden="1" customHeight="1" x14ac:dyDescent="0.3">
      <c r="Z905" s="109"/>
      <c r="AA905" s="109"/>
      <c r="AB905" s="130"/>
      <c r="AC905" s="131"/>
      <c r="AD905" s="129" t="str">
        <f t="shared" si="136"/>
        <v/>
      </c>
      <c r="AE905" s="132" t="str">
        <f t="shared" si="129"/>
        <v/>
      </c>
      <c r="AF905" s="129" t="str">
        <f t="shared" si="130"/>
        <v/>
      </c>
      <c r="AG905" s="132" t="str">
        <f t="shared" si="131"/>
        <v/>
      </c>
      <c r="AH905" s="133" t="str">
        <f t="shared" si="137"/>
        <v/>
      </c>
      <c r="AI905" s="133" t="str">
        <f t="shared" si="132"/>
        <v/>
      </c>
      <c r="AJ905" s="110"/>
      <c r="AK905" s="119" t="str">
        <f t="shared" si="133"/>
        <v/>
      </c>
      <c r="AL905" s="119" t="str">
        <f t="shared" si="134"/>
        <v/>
      </c>
      <c r="AM905" s="120" t="str">
        <f t="shared" si="135"/>
        <v/>
      </c>
    </row>
    <row r="906" spans="26:39" ht="3" hidden="1" customHeight="1" x14ac:dyDescent="0.3">
      <c r="Z906" s="109"/>
      <c r="AA906" s="109"/>
      <c r="AB906" s="130"/>
      <c r="AC906" s="131"/>
      <c r="AD906" s="129" t="str">
        <f t="shared" si="136"/>
        <v/>
      </c>
      <c r="AE906" s="132" t="str">
        <f t="shared" si="129"/>
        <v/>
      </c>
      <c r="AF906" s="129" t="str">
        <f t="shared" si="130"/>
        <v/>
      </c>
      <c r="AG906" s="132" t="str">
        <f t="shared" si="131"/>
        <v/>
      </c>
      <c r="AH906" s="133" t="str">
        <f t="shared" si="137"/>
        <v/>
      </c>
      <c r="AI906" s="133" t="str">
        <f t="shared" si="132"/>
        <v/>
      </c>
      <c r="AJ906" s="110"/>
      <c r="AK906" s="119" t="str">
        <f t="shared" si="133"/>
        <v/>
      </c>
      <c r="AL906" s="119" t="str">
        <f t="shared" si="134"/>
        <v/>
      </c>
      <c r="AM906" s="120" t="str">
        <f t="shared" si="135"/>
        <v/>
      </c>
    </row>
    <row r="907" spans="26:39" ht="3" hidden="1" customHeight="1" x14ac:dyDescent="0.3">
      <c r="Z907" s="109"/>
      <c r="AA907" s="109"/>
      <c r="AB907" s="130"/>
      <c r="AC907" s="131"/>
      <c r="AD907" s="129" t="str">
        <f t="shared" si="136"/>
        <v/>
      </c>
      <c r="AE907" s="132" t="str">
        <f t="shared" si="129"/>
        <v/>
      </c>
      <c r="AF907" s="129" t="str">
        <f t="shared" si="130"/>
        <v/>
      </c>
      <c r="AG907" s="132" t="str">
        <f t="shared" si="131"/>
        <v/>
      </c>
      <c r="AH907" s="133" t="str">
        <f t="shared" si="137"/>
        <v/>
      </c>
      <c r="AI907" s="133" t="str">
        <f t="shared" si="132"/>
        <v/>
      </c>
      <c r="AJ907" s="110"/>
      <c r="AK907" s="119" t="str">
        <f t="shared" si="133"/>
        <v/>
      </c>
      <c r="AL907" s="119" t="str">
        <f t="shared" si="134"/>
        <v/>
      </c>
      <c r="AM907" s="120" t="str">
        <f t="shared" si="135"/>
        <v/>
      </c>
    </row>
    <row r="908" spans="26:39" ht="3" hidden="1" customHeight="1" x14ac:dyDescent="0.3">
      <c r="Z908" s="109"/>
      <c r="AA908" s="109"/>
      <c r="AB908" s="130"/>
      <c r="AC908" s="131"/>
      <c r="AD908" s="129" t="str">
        <f t="shared" si="136"/>
        <v/>
      </c>
      <c r="AE908" s="132" t="str">
        <f t="shared" si="129"/>
        <v/>
      </c>
      <c r="AF908" s="129" t="str">
        <f t="shared" si="130"/>
        <v/>
      </c>
      <c r="AG908" s="132" t="str">
        <f t="shared" si="131"/>
        <v/>
      </c>
      <c r="AH908" s="133" t="str">
        <f t="shared" si="137"/>
        <v/>
      </c>
      <c r="AI908" s="133" t="str">
        <f t="shared" si="132"/>
        <v/>
      </c>
      <c r="AJ908" s="110"/>
      <c r="AK908" s="119" t="str">
        <f t="shared" si="133"/>
        <v/>
      </c>
      <c r="AL908" s="119" t="str">
        <f t="shared" si="134"/>
        <v/>
      </c>
      <c r="AM908" s="120" t="str">
        <f t="shared" si="135"/>
        <v/>
      </c>
    </row>
    <row r="909" spans="26:39" ht="3" hidden="1" customHeight="1" x14ac:dyDescent="0.3">
      <c r="Z909" s="109"/>
      <c r="AA909" s="109"/>
      <c r="AB909" s="130"/>
      <c r="AC909" s="131"/>
      <c r="AD909" s="129" t="str">
        <f t="shared" si="136"/>
        <v/>
      </c>
      <c r="AE909" s="132" t="str">
        <f t="shared" si="129"/>
        <v/>
      </c>
      <c r="AF909" s="129" t="str">
        <f t="shared" si="130"/>
        <v/>
      </c>
      <c r="AG909" s="132" t="str">
        <f t="shared" si="131"/>
        <v/>
      </c>
      <c r="AH909" s="133" t="str">
        <f t="shared" si="137"/>
        <v/>
      </c>
      <c r="AI909" s="133" t="str">
        <f t="shared" si="132"/>
        <v/>
      </c>
      <c r="AJ909" s="110"/>
      <c r="AK909" s="119" t="str">
        <f t="shared" si="133"/>
        <v/>
      </c>
      <c r="AL909" s="119" t="str">
        <f t="shared" si="134"/>
        <v/>
      </c>
      <c r="AM909" s="120" t="str">
        <f t="shared" si="135"/>
        <v/>
      </c>
    </row>
    <row r="910" spans="26:39" ht="3" hidden="1" customHeight="1" x14ac:dyDescent="0.3">
      <c r="Z910" s="109"/>
      <c r="AA910" s="109"/>
      <c r="AB910" s="130"/>
      <c r="AC910" s="131"/>
      <c r="AD910" s="129" t="str">
        <f t="shared" si="136"/>
        <v/>
      </c>
      <c r="AE910" s="132" t="str">
        <f t="shared" si="129"/>
        <v/>
      </c>
      <c r="AF910" s="129" t="str">
        <f t="shared" si="130"/>
        <v/>
      </c>
      <c r="AG910" s="132" t="str">
        <f t="shared" si="131"/>
        <v/>
      </c>
      <c r="AH910" s="133" t="str">
        <f t="shared" si="137"/>
        <v/>
      </c>
      <c r="AI910" s="133" t="str">
        <f t="shared" si="132"/>
        <v/>
      </c>
      <c r="AJ910" s="110"/>
      <c r="AK910" s="119" t="str">
        <f t="shared" si="133"/>
        <v/>
      </c>
      <c r="AL910" s="119" t="str">
        <f t="shared" si="134"/>
        <v/>
      </c>
      <c r="AM910" s="120" t="str">
        <f t="shared" si="135"/>
        <v/>
      </c>
    </row>
    <row r="911" spans="26:39" ht="3" hidden="1" customHeight="1" x14ac:dyDescent="0.3">
      <c r="Z911" s="109"/>
      <c r="AA911" s="109"/>
      <c r="AB911" s="130"/>
      <c r="AC911" s="131"/>
      <c r="AD911" s="129" t="str">
        <f t="shared" si="136"/>
        <v/>
      </c>
      <c r="AE911" s="132" t="str">
        <f t="shared" si="129"/>
        <v/>
      </c>
      <c r="AF911" s="129" t="str">
        <f t="shared" si="130"/>
        <v/>
      </c>
      <c r="AG911" s="132" t="str">
        <f t="shared" si="131"/>
        <v/>
      </c>
      <c r="AH911" s="133" t="str">
        <f t="shared" si="137"/>
        <v/>
      </c>
      <c r="AI911" s="133" t="str">
        <f t="shared" si="132"/>
        <v/>
      </c>
      <c r="AJ911" s="110"/>
      <c r="AK911" s="119" t="str">
        <f t="shared" si="133"/>
        <v/>
      </c>
      <c r="AL911" s="119" t="str">
        <f t="shared" si="134"/>
        <v/>
      </c>
      <c r="AM911" s="120" t="str">
        <f t="shared" si="135"/>
        <v/>
      </c>
    </row>
    <row r="912" spans="26:39" ht="3" hidden="1" customHeight="1" x14ac:dyDescent="0.3">
      <c r="Z912" s="109"/>
      <c r="AA912" s="109"/>
      <c r="AB912" s="130"/>
      <c r="AC912" s="131"/>
      <c r="AD912" s="129" t="str">
        <f t="shared" si="136"/>
        <v/>
      </c>
      <c r="AE912" s="132" t="str">
        <f t="shared" si="129"/>
        <v/>
      </c>
      <c r="AF912" s="129" t="str">
        <f t="shared" si="130"/>
        <v/>
      </c>
      <c r="AG912" s="132" t="str">
        <f t="shared" si="131"/>
        <v/>
      </c>
      <c r="AH912" s="133" t="str">
        <f t="shared" si="137"/>
        <v/>
      </c>
      <c r="AI912" s="133" t="str">
        <f t="shared" si="132"/>
        <v/>
      </c>
      <c r="AJ912" s="110"/>
      <c r="AK912" s="119" t="str">
        <f t="shared" si="133"/>
        <v/>
      </c>
      <c r="AL912" s="119" t="str">
        <f t="shared" si="134"/>
        <v/>
      </c>
      <c r="AM912" s="120" t="str">
        <f t="shared" si="135"/>
        <v/>
      </c>
    </row>
    <row r="913" spans="26:39" ht="3" hidden="1" customHeight="1" x14ac:dyDescent="0.3">
      <c r="Z913" s="109"/>
      <c r="AA913" s="109"/>
      <c r="AB913" s="130"/>
      <c r="AC913" s="131"/>
      <c r="AD913" s="129" t="str">
        <f t="shared" si="136"/>
        <v/>
      </c>
      <c r="AE913" s="132" t="str">
        <f t="shared" si="129"/>
        <v/>
      </c>
      <c r="AF913" s="129" t="str">
        <f t="shared" si="130"/>
        <v/>
      </c>
      <c r="AG913" s="132" t="str">
        <f t="shared" si="131"/>
        <v/>
      </c>
      <c r="AH913" s="133" t="str">
        <f t="shared" si="137"/>
        <v/>
      </c>
      <c r="AI913" s="133" t="str">
        <f t="shared" si="132"/>
        <v/>
      </c>
      <c r="AJ913" s="110"/>
      <c r="AK913" s="119" t="str">
        <f t="shared" si="133"/>
        <v/>
      </c>
      <c r="AL913" s="119" t="str">
        <f t="shared" si="134"/>
        <v/>
      </c>
      <c r="AM913" s="120" t="str">
        <f t="shared" si="135"/>
        <v/>
      </c>
    </row>
    <row r="914" spans="26:39" ht="3" hidden="1" customHeight="1" x14ac:dyDescent="0.3">
      <c r="Z914" s="109"/>
      <c r="AA914" s="109"/>
      <c r="AB914" s="130"/>
      <c r="AC914" s="131"/>
      <c r="AD914" s="129" t="str">
        <f t="shared" si="136"/>
        <v/>
      </c>
      <c r="AE914" s="132" t="str">
        <f t="shared" si="129"/>
        <v/>
      </c>
      <c r="AF914" s="129" t="str">
        <f t="shared" si="130"/>
        <v/>
      </c>
      <c r="AG914" s="132" t="str">
        <f t="shared" si="131"/>
        <v/>
      </c>
      <c r="AH914" s="133" t="str">
        <f t="shared" si="137"/>
        <v/>
      </c>
      <c r="AI914" s="133" t="str">
        <f t="shared" si="132"/>
        <v/>
      </c>
      <c r="AJ914" s="110"/>
      <c r="AK914" s="119" t="str">
        <f t="shared" si="133"/>
        <v/>
      </c>
      <c r="AL914" s="119" t="str">
        <f t="shared" si="134"/>
        <v/>
      </c>
      <c r="AM914" s="120" t="str">
        <f t="shared" si="135"/>
        <v/>
      </c>
    </row>
    <row r="915" spans="26:39" ht="3" hidden="1" customHeight="1" x14ac:dyDescent="0.3">
      <c r="Z915" s="109"/>
      <c r="AA915" s="109"/>
      <c r="AB915" s="130"/>
      <c r="AC915" s="131"/>
      <c r="AD915" s="129" t="str">
        <f t="shared" si="136"/>
        <v/>
      </c>
      <c r="AE915" s="132" t="str">
        <f t="shared" si="129"/>
        <v/>
      </c>
      <c r="AF915" s="129" t="str">
        <f t="shared" si="130"/>
        <v/>
      </c>
      <c r="AG915" s="132" t="str">
        <f t="shared" si="131"/>
        <v/>
      </c>
      <c r="AH915" s="133" t="str">
        <f t="shared" si="137"/>
        <v/>
      </c>
      <c r="AI915" s="133" t="str">
        <f t="shared" si="132"/>
        <v/>
      </c>
      <c r="AJ915" s="110"/>
      <c r="AK915" s="119" t="str">
        <f t="shared" si="133"/>
        <v/>
      </c>
      <c r="AL915" s="119" t="str">
        <f t="shared" si="134"/>
        <v/>
      </c>
      <c r="AM915" s="120" t="str">
        <f t="shared" si="135"/>
        <v/>
      </c>
    </row>
    <row r="916" spans="26:39" ht="3" hidden="1" customHeight="1" x14ac:dyDescent="0.3">
      <c r="Z916" s="109"/>
      <c r="AA916" s="109"/>
      <c r="AB916" s="130"/>
      <c r="AC916" s="131"/>
      <c r="AD916" s="129" t="str">
        <f t="shared" ref="AD916:AD947" si="138">IF(AC916="","",AD$851+(2*(AC916-AC$851)*AA$856))</f>
        <v/>
      </c>
      <c r="AE916" s="132" t="str">
        <f t="shared" si="129"/>
        <v/>
      </c>
      <c r="AF916" s="129" t="str">
        <f t="shared" si="130"/>
        <v/>
      </c>
      <c r="AG916" s="132" t="str">
        <f t="shared" si="131"/>
        <v/>
      </c>
      <c r="AH916" s="133" t="str">
        <f t="shared" si="137"/>
        <v/>
      </c>
      <c r="AI916" s="133" t="str">
        <f t="shared" si="132"/>
        <v/>
      </c>
      <c r="AJ916" s="110"/>
      <c r="AK916" s="119" t="str">
        <f t="shared" si="133"/>
        <v/>
      </c>
      <c r="AL916" s="119" t="str">
        <f t="shared" si="134"/>
        <v/>
      </c>
      <c r="AM916" s="120" t="str">
        <f t="shared" si="135"/>
        <v/>
      </c>
    </row>
    <row r="917" spans="26:39" ht="3" hidden="1" customHeight="1" x14ac:dyDescent="0.3">
      <c r="Z917" s="109"/>
      <c r="AA917" s="109"/>
      <c r="AB917" s="130"/>
      <c r="AC917" s="131"/>
      <c r="AD917" s="129" t="str">
        <f t="shared" si="138"/>
        <v/>
      </c>
      <c r="AE917" s="132" t="str">
        <f t="shared" ref="AE917:AE951" si="139">IF(AC917="","",(AD917/2)^2*3.1415)</f>
        <v/>
      </c>
      <c r="AF917" s="129" t="str">
        <f t="shared" ref="AF917:AF951" si="140">IF(AC917="","",(AC917-AC916)/3*(AE916+AE917+(AE917*AE916)^0.5))</f>
        <v/>
      </c>
      <c r="AG917" s="132" t="str">
        <f t="shared" ref="AG917:AG951" si="141">IF(AC917="","",AG916+AF917)</f>
        <v/>
      </c>
      <c r="AH917" s="133" t="str">
        <f t="shared" si="137"/>
        <v/>
      </c>
      <c r="AI917" s="133" t="str">
        <f t="shared" si="132"/>
        <v/>
      </c>
      <c r="AJ917" s="110"/>
      <c r="AK917" s="119" t="str">
        <f t="shared" si="133"/>
        <v/>
      </c>
      <c r="AL917" s="119" t="str">
        <f t="shared" si="134"/>
        <v/>
      </c>
      <c r="AM917" s="120" t="str">
        <f t="shared" si="135"/>
        <v/>
      </c>
    </row>
    <row r="918" spans="26:39" ht="3" hidden="1" customHeight="1" x14ac:dyDescent="0.3">
      <c r="Z918" s="109"/>
      <c r="AA918" s="109"/>
      <c r="AB918" s="130"/>
      <c r="AC918" s="131"/>
      <c r="AD918" s="129" t="str">
        <f t="shared" si="138"/>
        <v/>
      </c>
      <c r="AE918" s="132" t="str">
        <f t="shared" si="139"/>
        <v/>
      </c>
      <c r="AF918" s="129" t="str">
        <f t="shared" si="140"/>
        <v/>
      </c>
      <c r="AG918" s="132" t="str">
        <f t="shared" si="141"/>
        <v/>
      </c>
      <c r="AH918" s="133" t="str">
        <f t="shared" si="137"/>
        <v/>
      </c>
      <c r="AI918" s="133" t="str">
        <f t="shared" si="132"/>
        <v/>
      </c>
      <c r="AJ918" s="110"/>
      <c r="AK918" s="119" t="str">
        <f t="shared" si="133"/>
        <v/>
      </c>
      <c r="AL918" s="119" t="str">
        <f t="shared" si="134"/>
        <v/>
      </c>
      <c r="AM918" s="120" t="str">
        <f t="shared" si="135"/>
        <v/>
      </c>
    </row>
    <row r="919" spans="26:39" ht="3" hidden="1" customHeight="1" x14ac:dyDescent="0.3">
      <c r="Z919" s="109"/>
      <c r="AA919" s="109"/>
      <c r="AB919" s="130"/>
      <c r="AC919" s="131"/>
      <c r="AD919" s="129" t="str">
        <f t="shared" si="138"/>
        <v/>
      </c>
      <c r="AE919" s="132" t="str">
        <f t="shared" si="139"/>
        <v/>
      </c>
      <c r="AF919" s="129" t="str">
        <f t="shared" si="140"/>
        <v/>
      </c>
      <c r="AG919" s="132" t="str">
        <f t="shared" si="141"/>
        <v/>
      </c>
      <c r="AH919" s="133" t="str">
        <f t="shared" si="137"/>
        <v/>
      </c>
      <c r="AI919" s="133" t="str">
        <f t="shared" si="132"/>
        <v/>
      </c>
      <c r="AJ919" s="110"/>
      <c r="AK919" s="119" t="str">
        <f t="shared" si="133"/>
        <v/>
      </c>
      <c r="AL919" s="119" t="str">
        <f t="shared" si="134"/>
        <v/>
      </c>
      <c r="AM919" s="120" t="str">
        <f t="shared" si="135"/>
        <v/>
      </c>
    </row>
    <row r="920" spans="26:39" ht="3" hidden="1" customHeight="1" x14ac:dyDescent="0.3">
      <c r="Z920" s="109"/>
      <c r="AA920" s="109"/>
      <c r="AB920" s="130"/>
      <c r="AC920" s="131"/>
      <c r="AD920" s="129" t="str">
        <f t="shared" si="138"/>
        <v/>
      </c>
      <c r="AE920" s="132" t="str">
        <f t="shared" si="139"/>
        <v/>
      </c>
      <c r="AF920" s="129" t="str">
        <f t="shared" si="140"/>
        <v/>
      </c>
      <c r="AG920" s="132" t="str">
        <f t="shared" si="141"/>
        <v/>
      </c>
      <c r="AH920" s="133" t="str">
        <f t="shared" si="137"/>
        <v/>
      </c>
      <c r="AI920" s="133" t="str">
        <f t="shared" si="132"/>
        <v/>
      </c>
      <c r="AJ920" s="110"/>
      <c r="AK920" s="119" t="str">
        <f t="shared" si="133"/>
        <v/>
      </c>
      <c r="AL920" s="119" t="str">
        <f t="shared" si="134"/>
        <v/>
      </c>
      <c r="AM920" s="120" t="str">
        <f t="shared" si="135"/>
        <v/>
      </c>
    </row>
    <row r="921" spans="26:39" ht="3" hidden="1" customHeight="1" x14ac:dyDescent="0.3">
      <c r="Z921" s="109"/>
      <c r="AA921" s="109"/>
      <c r="AB921" s="130"/>
      <c r="AC921" s="131"/>
      <c r="AD921" s="129" t="str">
        <f t="shared" si="138"/>
        <v/>
      </c>
      <c r="AE921" s="132" t="str">
        <f t="shared" si="139"/>
        <v/>
      </c>
      <c r="AF921" s="129" t="str">
        <f t="shared" si="140"/>
        <v/>
      </c>
      <c r="AG921" s="132" t="str">
        <f t="shared" si="141"/>
        <v/>
      </c>
      <c r="AH921" s="133" t="str">
        <f t="shared" si="137"/>
        <v/>
      </c>
      <c r="AI921" s="133" t="str">
        <f t="shared" si="132"/>
        <v/>
      </c>
      <c r="AJ921" s="110"/>
      <c r="AK921" s="119" t="str">
        <f t="shared" si="133"/>
        <v/>
      </c>
      <c r="AL921" s="119" t="str">
        <f t="shared" si="134"/>
        <v/>
      </c>
      <c r="AM921" s="120" t="str">
        <f t="shared" si="135"/>
        <v/>
      </c>
    </row>
    <row r="922" spans="26:39" ht="3" hidden="1" customHeight="1" x14ac:dyDescent="0.3">
      <c r="Z922" s="109"/>
      <c r="AA922" s="109"/>
      <c r="AB922" s="130"/>
      <c r="AC922" s="131"/>
      <c r="AD922" s="129" t="str">
        <f t="shared" si="138"/>
        <v/>
      </c>
      <c r="AE922" s="132" t="str">
        <f t="shared" si="139"/>
        <v/>
      </c>
      <c r="AF922" s="129" t="str">
        <f t="shared" si="140"/>
        <v/>
      </c>
      <c r="AG922" s="132" t="str">
        <f t="shared" si="141"/>
        <v/>
      </c>
      <c r="AH922" s="133" t="str">
        <f t="shared" si="137"/>
        <v/>
      </c>
      <c r="AI922" s="133" t="str">
        <f t="shared" si="132"/>
        <v/>
      </c>
      <c r="AJ922" s="110"/>
      <c r="AK922" s="119" t="str">
        <f t="shared" si="133"/>
        <v/>
      </c>
      <c r="AL922" s="119" t="str">
        <f t="shared" si="134"/>
        <v/>
      </c>
      <c r="AM922" s="120" t="str">
        <f t="shared" si="135"/>
        <v/>
      </c>
    </row>
    <row r="923" spans="26:39" ht="3" hidden="1" customHeight="1" x14ac:dyDescent="0.3">
      <c r="Z923" s="109"/>
      <c r="AA923" s="109"/>
      <c r="AB923" s="130"/>
      <c r="AC923" s="131"/>
      <c r="AD923" s="129" t="str">
        <f t="shared" si="138"/>
        <v/>
      </c>
      <c r="AE923" s="132" t="str">
        <f t="shared" si="139"/>
        <v/>
      </c>
      <c r="AF923" s="129" t="str">
        <f t="shared" si="140"/>
        <v/>
      </c>
      <c r="AG923" s="132" t="str">
        <f t="shared" si="141"/>
        <v/>
      </c>
      <c r="AH923" s="133" t="str">
        <f t="shared" si="137"/>
        <v/>
      </c>
      <c r="AI923" s="133" t="str">
        <f t="shared" si="132"/>
        <v/>
      </c>
      <c r="AJ923" s="110"/>
      <c r="AK923" s="119" t="str">
        <f t="shared" si="133"/>
        <v/>
      </c>
      <c r="AL923" s="119" t="str">
        <f t="shared" si="134"/>
        <v/>
      </c>
      <c r="AM923" s="120" t="str">
        <f t="shared" si="135"/>
        <v/>
      </c>
    </row>
    <row r="924" spans="26:39" ht="3" hidden="1" customHeight="1" x14ac:dyDescent="0.3">
      <c r="Z924" s="109"/>
      <c r="AA924" s="109"/>
      <c r="AB924" s="130"/>
      <c r="AC924" s="131"/>
      <c r="AD924" s="129" t="str">
        <f t="shared" si="138"/>
        <v/>
      </c>
      <c r="AE924" s="132" t="str">
        <f t="shared" si="139"/>
        <v/>
      </c>
      <c r="AF924" s="129" t="str">
        <f t="shared" si="140"/>
        <v/>
      </c>
      <c r="AG924" s="132" t="str">
        <f t="shared" si="141"/>
        <v/>
      </c>
      <c r="AH924" s="133" t="str">
        <f t="shared" si="137"/>
        <v/>
      </c>
      <c r="AI924" s="133" t="str">
        <f t="shared" si="132"/>
        <v/>
      </c>
      <c r="AJ924" s="110"/>
      <c r="AK924" s="119" t="str">
        <f t="shared" si="133"/>
        <v/>
      </c>
      <c r="AL924" s="119" t="str">
        <f t="shared" si="134"/>
        <v/>
      </c>
      <c r="AM924" s="120" t="str">
        <f t="shared" si="135"/>
        <v/>
      </c>
    </row>
    <row r="925" spans="26:39" ht="3" hidden="1" customHeight="1" x14ac:dyDescent="0.3">
      <c r="Z925" s="109"/>
      <c r="AA925" s="109"/>
      <c r="AB925" s="130"/>
      <c r="AC925" s="131"/>
      <c r="AD925" s="129" t="str">
        <f t="shared" si="138"/>
        <v/>
      </c>
      <c r="AE925" s="132" t="str">
        <f t="shared" si="139"/>
        <v/>
      </c>
      <c r="AF925" s="129" t="str">
        <f t="shared" si="140"/>
        <v/>
      </c>
      <c r="AG925" s="132" t="str">
        <f t="shared" si="141"/>
        <v/>
      </c>
      <c r="AH925" s="133" t="str">
        <f t="shared" si="137"/>
        <v/>
      </c>
      <c r="AI925" s="133" t="str">
        <f t="shared" si="132"/>
        <v/>
      </c>
      <c r="AJ925" s="110"/>
      <c r="AK925" s="119" t="str">
        <f t="shared" si="133"/>
        <v/>
      </c>
      <c r="AL925" s="119" t="str">
        <f t="shared" si="134"/>
        <v/>
      </c>
      <c r="AM925" s="120" t="str">
        <f t="shared" si="135"/>
        <v/>
      </c>
    </row>
    <row r="926" spans="26:39" ht="3" hidden="1" customHeight="1" x14ac:dyDescent="0.3">
      <c r="Z926" s="109"/>
      <c r="AA926" s="109"/>
      <c r="AB926" s="130"/>
      <c r="AC926" s="131"/>
      <c r="AD926" s="129" t="str">
        <f t="shared" si="138"/>
        <v/>
      </c>
      <c r="AE926" s="132" t="str">
        <f t="shared" si="139"/>
        <v/>
      </c>
      <c r="AF926" s="129" t="str">
        <f t="shared" si="140"/>
        <v/>
      </c>
      <c r="AG926" s="132" t="str">
        <f t="shared" si="141"/>
        <v/>
      </c>
      <c r="AH926" s="133" t="str">
        <f t="shared" si="137"/>
        <v/>
      </c>
      <c r="AI926" s="133" t="str">
        <f t="shared" si="132"/>
        <v/>
      </c>
      <c r="AJ926" s="110"/>
      <c r="AK926" s="119" t="str">
        <f t="shared" si="133"/>
        <v/>
      </c>
      <c r="AL926" s="119" t="str">
        <f t="shared" si="134"/>
        <v/>
      </c>
      <c r="AM926" s="120" t="str">
        <f t="shared" si="135"/>
        <v/>
      </c>
    </row>
    <row r="927" spans="26:39" ht="3" hidden="1" customHeight="1" x14ac:dyDescent="0.3">
      <c r="Z927" s="109"/>
      <c r="AA927" s="109"/>
      <c r="AB927" s="130"/>
      <c r="AC927" s="131"/>
      <c r="AD927" s="129" t="str">
        <f t="shared" si="138"/>
        <v/>
      </c>
      <c r="AE927" s="132" t="str">
        <f t="shared" si="139"/>
        <v/>
      </c>
      <c r="AF927" s="129" t="str">
        <f t="shared" si="140"/>
        <v/>
      </c>
      <c r="AG927" s="132" t="str">
        <f t="shared" si="141"/>
        <v/>
      </c>
      <c r="AH927" s="133" t="str">
        <f t="shared" si="137"/>
        <v/>
      </c>
      <c r="AI927" s="133" t="str">
        <f t="shared" si="132"/>
        <v/>
      </c>
      <c r="AJ927" s="110"/>
      <c r="AK927" s="119" t="str">
        <f t="shared" si="133"/>
        <v/>
      </c>
      <c r="AL927" s="119" t="str">
        <f t="shared" si="134"/>
        <v/>
      </c>
      <c r="AM927" s="120" t="str">
        <f t="shared" si="135"/>
        <v/>
      </c>
    </row>
    <row r="928" spans="26:39" ht="3" hidden="1" customHeight="1" x14ac:dyDescent="0.3">
      <c r="Z928" s="109"/>
      <c r="AA928" s="109"/>
      <c r="AB928" s="130"/>
      <c r="AC928" s="131"/>
      <c r="AD928" s="129" t="str">
        <f t="shared" si="138"/>
        <v/>
      </c>
      <c r="AE928" s="132" t="str">
        <f t="shared" si="139"/>
        <v/>
      </c>
      <c r="AF928" s="129" t="str">
        <f t="shared" si="140"/>
        <v/>
      </c>
      <c r="AG928" s="132" t="str">
        <f t="shared" si="141"/>
        <v/>
      </c>
      <c r="AH928" s="133" t="str">
        <f t="shared" si="137"/>
        <v/>
      </c>
      <c r="AI928" s="133" t="str">
        <f t="shared" si="132"/>
        <v/>
      </c>
      <c r="AJ928" s="110"/>
      <c r="AK928" s="119" t="str">
        <f t="shared" si="133"/>
        <v/>
      </c>
      <c r="AL928" s="119" t="str">
        <f t="shared" si="134"/>
        <v/>
      </c>
      <c r="AM928" s="120" t="str">
        <f t="shared" si="135"/>
        <v/>
      </c>
    </row>
    <row r="929" spans="26:39" ht="3" hidden="1" customHeight="1" x14ac:dyDescent="0.3">
      <c r="Z929" s="109"/>
      <c r="AA929" s="109"/>
      <c r="AB929" s="130"/>
      <c r="AC929" s="131"/>
      <c r="AD929" s="129" t="str">
        <f t="shared" si="138"/>
        <v/>
      </c>
      <c r="AE929" s="132" t="str">
        <f t="shared" si="139"/>
        <v/>
      </c>
      <c r="AF929" s="129" t="str">
        <f t="shared" si="140"/>
        <v/>
      </c>
      <c r="AG929" s="132" t="str">
        <f t="shared" si="141"/>
        <v/>
      </c>
      <c r="AH929" s="133" t="str">
        <f t="shared" si="137"/>
        <v/>
      </c>
      <c r="AI929" s="133" t="str">
        <f t="shared" si="132"/>
        <v/>
      </c>
      <c r="AJ929" s="110"/>
      <c r="AK929" s="119" t="str">
        <f t="shared" si="133"/>
        <v/>
      </c>
      <c r="AL929" s="119" t="str">
        <f t="shared" si="134"/>
        <v/>
      </c>
      <c r="AM929" s="120" t="str">
        <f t="shared" si="135"/>
        <v/>
      </c>
    </row>
    <row r="930" spans="26:39" ht="3" hidden="1" customHeight="1" x14ac:dyDescent="0.3">
      <c r="Z930" s="109"/>
      <c r="AA930" s="109"/>
      <c r="AB930" s="130"/>
      <c r="AC930" s="131"/>
      <c r="AD930" s="129" t="str">
        <f t="shared" si="138"/>
        <v/>
      </c>
      <c r="AE930" s="132" t="str">
        <f t="shared" si="139"/>
        <v/>
      </c>
      <c r="AF930" s="129" t="str">
        <f t="shared" si="140"/>
        <v/>
      </c>
      <c r="AG930" s="132" t="str">
        <f t="shared" si="141"/>
        <v/>
      </c>
      <c r="AH930" s="133" t="str">
        <f t="shared" si="137"/>
        <v/>
      </c>
      <c r="AI930" s="133" t="str">
        <f t="shared" si="132"/>
        <v/>
      </c>
      <c r="AJ930" s="110"/>
      <c r="AK930" s="119" t="str">
        <f t="shared" si="133"/>
        <v/>
      </c>
      <c r="AL930" s="119" t="str">
        <f t="shared" si="134"/>
        <v/>
      </c>
      <c r="AM930" s="120" t="str">
        <f t="shared" si="135"/>
        <v/>
      </c>
    </row>
    <row r="931" spans="26:39" ht="3" hidden="1" customHeight="1" x14ac:dyDescent="0.3">
      <c r="Z931" s="109"/>
      <c r="AA931" s="109"/>
      <c r="AB931" s="130"/>
      <c r="AC931" s="131"/>
      <c r="AD931" s="129" t="str">
        <f t="shared" si="138"/>
        <v/>
      </c>
      <c r="AE931" s="132" t="str">
        <f t="shared" si="139"/>
        <v/>
      </c>
      <c r="AF931" s="129" t="str">
        <f t="shared" si="140"/>
        <v/>
      </c>
      <c r="AG931" s="132" t="str">
        <f t="shared" si="141"/>
        <v/>
      </c>
      <c r="AH931" s="133" t="str">
        <f t="shared" si="137"/>
        <v/>
      </c>
      <c r="AI931" s="133" t="str">
        <f t="shared" si="132"/>
        <v/>
      </c>
      <c r="AJ931" s="110"/>
      <c r="AK931" s="119" t="str">
        <f t="shared" si="133"/>
        <v/>
      </c>
      <c r="AL931" s="119" t="str">
        <f t="shared" si="134"/>
        <v/>
      </c>
      <c r="AM931" s="120" t="str">
        <f t="shared" si="135"/>
        <v/>
      </c>
    </row>
    <row r="932" spans="26:39" ht="3" hidden="1" customHeight="1" x14ac:dyDescent="0.3">
      <c r="Z932" s="109"/>
      <c r="AA932" s="109"/>
      <c r="AB932" s="130"/>
      <c r="AC932" s="131"/>
      <c r="AD932" s="129" t="str">
        <f t="shared" si="138"/>
        <v/>
      </c>
      <c r="AE932" s="132" t="str">
        <f t="shared" si="139"/>
        <v/>
      </c>
      <c r="AF932" s="129" t="str">
        <f t="shared" si="140"/>
        <v/>
      </c>
      <c r="AG932" s="132" t="str">
        <f t="shared" si="141"/>
        <v/>
      </c>
      <c r="AH932" s="133" t="str">
        <f t="shared" si="137"/>
        <v/>
      </c>
      <c r="AI932" s="133" t="str">
        <f t="shared" si="132"/>
        <v/>
      </c>
      <c r="AJ932" s="110"/>
      <c r="AK932" s="119" t="str">
        <f t="shared" si="133"/>
        <v/>
      </c>
      <c r="AL932" s="119" t="str">
        <f t="shared" si="134"/>
        <v/>
      </c>
      <c r="AM932" s="120" t="str">
        <f t="shared" si="135"/>
        <v/>
      </c>
    </row>
    <row r="933" spans="26:39" ht="3" hidden="1" customHeight="1" x14ac:dyDescent="0.3">
      <c r="Z933" s="109"/>
      <c r="AA933" s="109"/>
      <c r="AB933" s="130"/>
      <c r="AC933" s="131"/>
      <c r="AD933" s="129" t="str">
        <f t="shared" si="138"/>
        <v/>
      </c>
      <c r="AE933" s="132" t="str">
        <f t="shared" si="139"/>
        <v/>
      </c>
      <c r="AF933" s="129" t="str">
        <f t="shared" si="140"/>
        <v/>
      </c>
      <c r="AG933" s="132" t="str">
        <f t="shared" si="141"/>
        <v/>
      </c>
      <c r="AH933" s="133" t="str">
        <f t="shared" si="137"/>
        <v/>
      </c>
      <c r="AI933" s="133" t="str">
        <f t="shared" si="132"/>
        <v/>
      </c>
      <c r="AJ933" s="110"/>
      <c r="AK933" s="119" t="str">
        <f t="shared" si="133"/>
        <v/>
      </c>
      <c r="AL933" s="119" t="str">
        <f t="shared" si="134"/>
        <v/>
      </c>
      <c r="AM933" s="120" t="str">
        <f t="shared" si="135"/>
        <v/>
      </c>
    </row>
    <row r="934" spans="26:39" ht="3" hidden="1" customHeight="1" x14ac:dyDescent="0.3">
      <c r="Z934" s="109"/>
      <c r="AA934" s="109"/>
      <c r="AB934" s="130"/>
      <c r="AC934" s="131"/>
      <c r="AD934" s="129" t="str">
        <f t="shared" si="138"/>
        <v/>
      </c>
      <c r="AE934" s="132" t="str">
        <f t="shared" si="139"/>
        <v/>
      </c>
      <c r="AF934" s="129" t="str">
        <f t="shared" si="140"/>
        <v/>
      </c>
      <c r="AG934" s="132" t="str">
        <f t="shared" si="141"/>
        <v/>
      </c>
      <c r="AH934" s="133" t="str">
        <f t="shared" si="137"/>
        <v/>
      </c>
      <c r="AI934" s="133" t="str">
        <f t="shared" si="132"/>
        <v/>
      </c>
      <c r="AJ934" s="110"/>
      <c r="AK934" s="119" t="str">
        <f t="shared" si="133"/>
        <v/>
      </c>
      <c r="AL934" s="119" t="str">
        <f t="shared" si="134"/>
        <v/>
      </c>
      <c r="AM934" s="120" t="str">
        <f t="shared" si="135"/>
        <v/>
      </c>
    </row>
    <row r="935" spans="26:39" ht="3" hidden="1" customHeight="1" x14ac:dyDescent="0.3">
      <c r="Z935" s="109"/>
      <c r="AA935" s="109"/>
      <c r="AB935" s="130"/>
      <c r="AC935" s="131"/>
      <c r="AD935" s="129" t="str">
        <f t="shared" si="138"/>
        <v/>
      </c>
      <c r="AE935" s="132" t="str">
        <f t="shared" si="139"/>
        <v/>
      </c>
      <c r="AF935" s="129" t="str">
        <f t="shared" si="140"/>
        <v/>
      </c>
      <c r="AG935" s="132" t="str">
        <f t="shared" si="141"/>
        <v/>
      </c>
      <c r="AH935" s="133" t="str">
        <f t="shared" si="137"/>
        <v/>
      </c>
      <c r="AI935" s="133" t="str">
        <f t="shared" si="132"/>
        <v/>
      </c>
      <c r="AJ935" s="110"/>
      <c r="AK935" s="119" t="str">
        <f t="shared" si="133"/>
        <v/>
      </c>
      <c r="AL935" s="119" t="str">
        <f t="shared" si="134"/>
        <v/>
      </c>
      <c r="AM935" s="120" t="str">
        <f t="shared" si="135"/>
        <v/>
      </c>
    </row>
    <row r="936" spans="26:39" ht="3" hidden="1" customHeight="1" x14ac:dyDescent="0.3">
      <c r="Z936" s="109"/>
      <c r="AA936" s="109"/>
      <c r="AB936" s="130"/>
      <c r="AC936" s="131"/>
      <c r="AD936" s="129" t="str">
        <f t="shared" si="138"/>
        <v/>
      </c>
      <c r="AE936" s="132" t="str">
        <f t="shared" si="139"/>
        <v/>
      </c>
      <c r="AF936" s="129" t="str">
        <f t="shared" si="140"/>
        <v/>
      </c>
      <c r="AG936" s="132" t="str">
        <f t="shared" si="141"/>
        <v/>
      </c>
      <c r="AH936" s="133" t="str">
        <f t="shared" si="137"/>
        <v/>
      </c>
      <c r="AI936" s="133" t="str">
        <f t="shared" si="132"/>
        <v/>
      </c>
      <c r="AJ936" s="110"/>
      <c r="AK936" s="119" t="str">
        <f t="shared" si="133"/>
        <v/>
      </c>
      <c r="AL936" s="119" t="str">
        <f t="shared" si="134"/>
        <v/>
      </c>
      <c r="AM936" s="120" t="str">
        <f t="shared" si="135"/>
        <v/>
      </c>
    </row>
    <row r="937" spans="26:39" ht="3" hidden="1" customHeight="1" x14ac:dyDescent="0.3">
      <c r="Z937" s="109"/>
      <c r="AA937" s="109"/>
      <c r="AB937" s="130"/>
      <c r="AC937" s="131"/>
      <c r="AD937" s="129" t="str">
        <f t="shared" si="138"/>
        <v/>
      </c>
      <c r="AE937" s="132" t="str">
        <f t="shared" si="139"/>
        <v/>
      </c>
      <c r="AF937" s="129" t="str">
        <f t="shared" si="140"/>
        <v/>
      </c>
      <c r="AG937" s="132" t="str">
        <f t="shared" si="141"/>
        <v/>
      </c>
      <c r="AH937" s="133" t="str">
        <f t="shared" si="137"/>
        <v/>
      </c>
      <c r="AI937" s="133" t="str">
        <f t="shared" si="132"/>
        <v/>
      </c>
      <c r="AJ937" s="110"/>
      <c r="AK937" s="119" t="str">
        <f t="shared" si="133"/>
        <v/>
      </c>
      <c r="AL937" s="119" t="str">
        <f t="shared" si="134"/>
        <v/>
      </c>
      <c r="AM937" s="120" t="str">
        <f t="shared" si="135"/>
        <v/>
      </c>
    </row>
    <row r="938" spans="26:39" ht="3" hidden="1" customHeight="1" x14ac:dyDescent="0.3">
      <c r="Z938" s="109"/>
      <c r="AA938" s="109"/>
      <c r="AB938" s="130"/>
      <c r="AC938" s="131"/>
      <c r="AD938" s="129" t="str">
        <f t="shared" si="138"/>
        <v/>
      </c>
      <c r="AE938" s="132" t="str">
        <f t="shared" si="139"/>
        <v/>
      </c>
      <c r="AF938" s="129" t="str">
        <f t="shared" si="140"/>
        <v/>
      </c>
      <c r="AG938" s="132" t="str">
        <f t="shared" si="141"/>
        <v/>
      </c>
      <c r="AH938" s="133" t="str">
        <f t="shared" si="137"/>
        <v/>
      </c>
      <c r="AI938" s="133" t="str">
        <f t="shared" si="132"/>
        <v/>
      </c>
      <c r="AJ938" s="110"/>
      <c r="AK938" s="119" t="str">
        <f t="shared" si="133"/>
        <v/>
      </c>
      <c r="AL938" s="119" t="str">
        <f t="shared" si="134"/>
        <v/>
      </c>
      <c r="AM938" s="120" t="str">
        <f t="shared" si="135"/>
        <v/>
      </c>
    </row>
    <row r="939" spans="26:39" ht="3" hidden="1" customHeight="1" x14ac:dyDescent="0.3">
      <c r="Z939" s="109"/>
      <c r="AA939" s="109"/>
      <c r="AB939" s="130"/>
      <c r="AC939" s="131"/>
      <c r="AD939" s="129" t="str">
        <f t="shared" si="138"/>
        <v/>
      </c>
      <c r="AE939" s="132" t="str">
        <f t="shared" si="139"/>
        <v/>
      </c>
      <c r="AF939" s="129" t="str">
        <f t="shared" si="140"/>
        <v/>
      </c>
      <c r="AG939" s="132" t="str">
        <f t="shared" si="141"/>
        <v/>
      </c>
      <c r="AH939" s="133" t="str">
        <f t="shared" si="137"/>
        <v/>
      </c>
      <c r="AI939" s="133" t="str">
        <f t="shared" si="132"/>
        <v/>
      </c>
      <c r="AJ939" s="110"/>
      <c r="AK939" s="119" t="str">
        <f t="shared" si="133"/>
        <v/>
      </c>
      <c r="AL939" s="119" t="str">
        <f t="shared" si="134"/>
        <v/>
      </c>
      <c r="AM939" s="120" t="str">
        <f t="shared" si="135"/>
        <v/>
      </c>
    </row>
    <row r="940" spans="26:39" ht="3" hidden="1" customHeight="1" x14ac:dyDescent="0.3">
      <c r="Z940" s="109"/>
      <c r="AA940" s="109"/>
      <c r="AB940" s="130"/>
      <c r="AC940" s="131"/>
      <c r="AD940" s="129" t="str">
        <f t="shared" si="138"/>
        <v/>
      </c>
      <c r="AE940" s="132" t="str">
        <f t="shared" si="139"/>
        <v/>
      </c>
      <c r="AF940" s="129" t="str">
        <f t="shared" si="140"/>
        <v/>
      </c>
      <c r="AG940" s="132" t="str">
        <f t="shared" si="141"/>
        <v/>
      </c>
      <c r="AH940" s="133" t="str">
        <f t="shared" si="137"/>
        <v/>
      </c>
      <c r="AI940" s="133" t="str">
        <f t="shared" si="132"/>
        <v/>
      </c>
      <c r="AJ940" s="110"/>
      <c r="AK940" s="119" t="str">
        <f t="shared" si="133"/>
        <v/>
      </c>
      <c r="AL940" s="119" t="str">
        <f t="shared" si="134"/>
        <v/>
      </c>
      <c r="AM940" s="120" t="str">
        <f t="shared" si="135"/>
        <v/>
      </c>
    </row>
    <row r="941" spans="26:39" ht="3" hidden="1" customHeight="1" x14ac:dyDescent="0.3">
      <c r="Z941" s="109"/>
      <c r="AA941" s="109"/>
      <c r="AB941" s="130"/>
      <c r="AC941" s="131"/>
      <c r="AD941" s="129" t="str">
        <f t="shared" si="138"/>
        <v/>
      </c>
      <c r="AE941" s="132" t="str">
        <f t="shared" si="139"/>
        <v/>
      </c>
      <c r="AF941" s="129" t="str">
        <f t="shared" si="140"/>
        <v/>
      </c>
      <c r="AG941" s="132" t="str">
        <f t="shared" si="141"/>
        <v/>
      </c>
      <c r="AH941" s="133" t="str">
        <f t="shared" si="137"/>
        <v/>
      </c>
      <c r="AI941" s="133" t="str">
        <f t="shared" si="132"/>
        <v/>
      </c>
      <c r="AJ941" s="110"/>
      <c r="AK941" s="119" t="str">
        <f t="shared" si="133"/>
        <v/>
      </c>
      <c r="AL941" s="119" t="str">
        <f t="shared" si="134"/>
        <v/>
      </c>
      <c r="AM941" s="120" t="str">
        <f t="shared" si="135"/>
        <v/>
      </c>
    </row>
    <row r="942" spans="26:39" ht="3" hidden="1" customHeight="1" x14ac:dyDescent="0.3">
      <c r="Z942" s="109"/>
      <c r="AA942" s="109"/>
      <c r="AB942" s="130"/>
      <c r="AC942" s="131"/>
      <c r="AD942" s="129" t="str">
        <f t="shared" si="138"/>
        <v/>
      </c>
      <c r="AE942" s="132" t="str">
        <f t="shared" si="139"/>
        <v/>
      </c>
      <c r="AF942" s="129" t="str">
        <f t="shared" si="140"/>
        <v/>
      </c>
      <c r="AG942" s="132" t="str">
        <f t="shared" si="141"/>
        <v/>
      </c>
      <c r="AH942" s="133" t="str">
        <f t="shared" si="137"/>
        <v/>
      </c>
      <c r="AI942" s="133" t="str">
        <f t="shared" si="132"/>
        <v/>
      </c>
      <c r="AJ942" s="110"/>
      <c r="AK942" s="119" t="str">
        <f t="shared" si="133"/>
        <v/>
      </c>
      <c r="AL942" s="119" t="str">
        <f t="shared" si="134"/>
        <v/>
      </c>
      <c r="AM942" s="120" t="str">
        <f t="shared" si="135"/>
        <v/>
      </c>
    </row>
    <row r="943" spans="26:39" ht="3" hidden="1" customHeight="1" x14ac:dyDescent="0.3">
      <c r="Z943" s="109"/>
      <c r="AA943" s="109"/>
      <c r="AB943" s="130"/>
      <c r="AC943" s="131"/>
      <c r="AD943" s="129" t="str">
        <f t="shared" si="138"/>
        <v/>
      </c>
      <c r="AE943" s="132" t="str">
        <f t="shared" si="139"/>
        <v/>
      </c>
      <c r="AF943" s="129" t="str">
        <f t="shared" si="140"/>
        <v/>
      </c>
      <c r="AG943" s="132" t="str">
        <f t="shared" si="141"/>
        <v/>
      </c>
      <c r="AH943" s="133" t="str">
        <f t="shared" si="137"/>
        <v/>
      </c>
      <c r="AI943" s="133" t="str">
        <f t="shared" si="132"/>
        <v/>
      </c>
      <c r="AJ943" s="110"/>
      <c r="AK943" s="119" t="str">
        <f t="shared" si="133"/>
        <v/>
      </c>
      <c r="AL943" s="119" t="str">
        <f t="shared" si="134"/>
        <v/>
      </c>
      <c r="AM943" s="120" t="str">
        <f t="shared" si="135"/>
        <v/>
      </c>
    </row>
    <row r="944" spans="26:39" ht="3" hidden="1" customHeight="1" x14ac:dyDescent="0.3">
      <c r="Z944" s="109"/>
      <c r="AA944" s="109"/>
      <c r="AB944" s="130"/>
      <c r="AC944" s="131"/>
      <c r="AD944" s="129" t="str">
        <f t="shared" si="138"/>
        <v/>
      </c>
      <c r="AE944" s="132" t="str">
        <f t="shared" si="139"/>
        <v/>
      </c>
      <c r="AF944" s="129" t="str">
        <f t="shared" si="140"/>
        <v/>
      </c>
      <c r="AG944" s="132" t="str">
        <f t="shared" si="141"/>
        <v/>
      </c>
      <c r="AH944" s="133" t="str">
        <f t="shared" si="137"/>
        <v/>
      </c>
      <c r="AI944" s="133" t="str">
        <f t="shared" si="132"/>
        <v/>
      </c>
      <c r="AJ944" s="110"/>
      <c r="AK944" s="119" t="str">
        <f t="shared" si="133"/>
        <v/>
      </c>
      <c r="AL944" s="119" t="str">
        <f t="shared" si="134"/>
        <v/>
      </c>
      <c r="AM944" s="120" t="str">
        <f t="shared" si="135"/>
        <v/>
      </c>
    </row>
    <row r="945" spans="23:39" ht="3" hidden="1" customHeight="1" x14ac:dyDescent="0.3">
      <c r="Z945" s="109"/>
      <c r="AA945" s="109"/>
      <c r="AB945" s="130"/>
      <c r="AC945" s="131"/>
      <c r="AD945" s="129" t="str">
        <f t="shared" si="138"/>
        <v/>
      </c>
      <c r="AE945" s="132" t="str">
        <f t="shared" si="139"/>
        <v/>
      </c>
      <c r="AF945" s="129" t="str">
        <f t="shared" si="140"/>
        <v/>
      </c>
      <c r="AG945" s="132" t="str">
        <f t="shared" si="141"/>
        <v/>
      </c>
      <c r="AH945" s="133" t="str">
        <f t="shared" si="137"/>
        <v/>
      </c>
      <c r="AI945" s="133" t="str">
        <f t="shared" ref="AI945:AI1008" si="142">IF(AC945="","",IF(AC945=D$62,0,IF(AC945&gt;D$62,AI944+AF945,"")))</f>
        <v/>
      </c>
      <c r="AJ945" s="110"/>
      <c r="AK945" s="119" t="str">
        <f t="shared" ref="AK945:AK1008" si="143">IF(AI945="","",AJ945-D$62)</f>
        <v/>
      </c>
      <c r="AL945" s="119" t="str">
        <f t="shared" si="134"/>
        <v/>
      </c>
      <c r="AM945" s="120" t="str">
        <f t="shared" si="135"/>
        <v/>
      </c>
    </row>
    <row r="946" spans="23:39" ht="3" hidden="1" customHeight="1" x14ac:dyDescent="0.3">
      <c r="Z946" s="109"/>
      <c r="AA946" s="109"/>
      <c r="AB946" s="130"/>
      <c r="AC946" s="131"/>
      <c r="AD946" s="129" t="str">
        <f t="shared" si="138"/>
        <v/>
      </c>
      <c r="AE946" s="132" t="str">
        <f t="shared" si="139"/>
        <v/>
      </c>
      <c r="AF946" s="129" t="str">
        <f t="shared" si="140"/>
        <v/>
      </c>
      <c r="AG946" s="132" t="str">
        <f t="shared" si="141"/>
        <v/>
      </c>
      <c r="AH946" s="133" t="str">
        <f t="shared" si="137"/>
        <v/>
      </c>
      <c r="AI946" s="133" t="str">
        <f t="shared" si="142"/>
        <v/>
      </c>
      <c r="AJ946" s="110"/>
      <c r="AK946" s="119" t="str">
        <f t="shared" si="143"/>
        <v/>
      </c>
      <c r="AL946" s="119" t="str">
        <f t="shared" si="134"/>
        <v/>
      </c>
      <c r="AM946" s="120" t="str">
        <f t="shared" si="135"/>
        <v/>
      </c>
    </row>
    <row r="947" spans="23:39" ht="3" hidden="1" customHeight="1" x14ac:dyDescent="0.3">
      <c r="Z947" s="109"/>
      <c r="AA947" s="109"/>
      <c r="AB947" s="130"/>
      <c r="AC947" s="131"/>
      <c r="AD947" s="129" t="str">
        <f t="shared" si="138"/>
        <v/>
      </c>
      <c r="AE947" s="132" t="str">
        <f t="shared" si="139"/>
        <v/>
      </c>
      <c r="AF947" s="129" t="str">
        <f t="shared" si="140"/>
        <v/>
      </c>
      <c r="AG947" s="132" t="str">
        <f t="shared" si="141"/>
        <v/>
      </c>
      <c r="AH947" s="133" t="str">
        <f t="shared" si="137"/>
        <v/>
      </c>
      <c r="AI947" s="133" t="str">
        <f t="shared" si="142"/>
        <v/>
      </c>
      <c r="AJ947" s="110"/>
      <c r="AK947" s="119" t="str">
        <f t="shared" si="143"/>
        <v/>
      </c>
      <c r="AL947" s="119" t="str">
        <f t="shared" ref="AL947:AL1010" si="144">IF(AK947="","",IF(AK947&gt;G$121,AK947-G$121/2,AK947/2))</f>
        <v/>
      </c>
      <c r="AM947" s="120" t="str">
        <f t="shared" ref="AM947:AM1010" si="145">IF(AL947="","",0.6*G$122*(2*32.2*AL947)^0.5)</f>
        <v/>
      </c>
    </row>
    <row r="948" spans="23:39" ht="3" hidden="1" customHeight="1" x14ac:dyDescent="0.3">
      <c r="Z948" s="109"/>
      <c r="AA948" s="109"/>
      <c r="AB948" s="130"/>
      <c r="AC948" s="131"/>
      <c r="AD948" s="129" t="str">
        <f t="shared" ref="AD948:AD951" si="146">IF(AC948="","",AD$851+(2*(AC948-AC$851)*AA$856))</f>
        <v/>
      </c>
      <c r="AE948" s="132" t="str">
        <f t="shared" si="139"/>
        <v/>
      </c>
      <c r="AF948" s="129" t="str">
        <f t="shared" si="140"/>
        <v/>
      </c>
      <c r="AG948" s="132" t="str">
        <f t="shared" si="141"/>
        <v/>
      </c>
      <c r="AH948" s="133" t="str">
        <f t="shared" si="137"/>
        <v/>
      </c>
      <c r="AI948" s="133" t="str">
        <f t="shared" si="142"/>
        <v/>
      </c>
      <c r="AJ948" s="110"/>
      <c r="AK948" s="119" t="str">
        <f t="shared" si="143"/>
        <v/>
      </c>
      <c r="AL948" s="119" t="str">
        <f t="shared" si="144"/>
        <v/>
      </c>
      <c r="AM948" s="120" t="str">
        <f t="shared" si="145"/>
        <v/>
      </c>
    </row>
    <row r="949" spans="23:39" ht="3" hidden="1" customHeight="1" x14ac:dyDescent="0.3">
      <c r="Z949" s="109"/>
      <c r="AA949" s="109"/>
      <c r="AB949" s="130"/>
      <c r="AC949" s="131"/>
      <c r="AD949" s="129" t="str">
        <f t="shared" si="146"/>
        <v/>
      </c>
      <c r="AE949" s="132" t="str">
        <f t="shared" si="139"/>
        <v/>
      </c>
      <c r="AF949" s="129" t="str">
        <f t="shared" si="140"/>
        <v/>
      </c>
      <c r="AG949" s="132" t="str">
        <f t="shared" si="141"/>
        <v/>
      </c>
      <c r="AH949" s="133" t="str">
        <f t="shared" ref="AH949:AH1012" si="147">IF(AC949="","",AH948+AF949)</f>
        <v/>
      </c>
      <c r="AI949" s="133" t="str">
        <f t="shared" si="142"/>
        <v/>
      </c>
      <c r="AJ949" s="110"/>
      <c r="AK949" s="119" t="str">
        <f t="shared" si="143"/>
        <v/>
      </c>
      <c r="AL949" s="119" t="str">
        <f t="shared" si="144"/>
        <v/>
      </c>
      <c r="AM949" s="120" t="str">
        <f t="shared" si="145"/>
        <v/>
      </c>
    </row>
    <row r="950" spans="23:39" ht="3" hidden="1" customHeight="1" x14ac:dyDescent="0.3">
      <c r="Z950" s="109"/>
      <c r="AA950" s="109"/>
      <c r="AB950" s="130"/>
      <c r="AC950" s="131"/>
      <c r="AD950" s="129" t="str">
        <f t="shared" si="146"/>
        <v/>
      </c>
      <c r="AE950" s="132" t="str">
        <f t="shared" si="139"/>
        <v/>
      </c>
      <c r="AF950" s="129" t="str">
        <f t="shared" si="140"/>
        <v/>
      </c>
      <c r="AG950" s="132" t="str">
        <f t="shared" si="141"/>
        <v/>
      </c>
      <c r="AH950" s="133" t="str">
        <f t="shared" si="147"/>
        <v/>
      </c>
      <c r="AI950" s="133" t="str">
        <f t="shared" si="142"/>
        <v/>
      </c>
      <c r="AJ950" s="110"/>
      <c r="AK950" s="119" t="str">
        <f t="shared" si="143"/>
        <v/>
      </c>
      <c r="AL950" s="119" t="str">
        <f t="shared" si="144"/>
        <v/>
      </c>
      <c r="AM950" s="120" t="str">
        <f t="shared" si="145"/>
        <v/>
      </c>
    </row>
    <row r="951" spans="23:39" ht="3" hidden="1" customHeight="1" x14ac:dyDescent="0.3">
      <c r="Z951" s="109"/>
      <c r="AA951" s="109"/>
      <c r="AB951" s="130"/>
      <c r="AC951" s="131"/>
      <c r="AD951" s="129" t="str">
        <f t="shared" si="146"/>
        <v/>
      </c>
      <c r="AE951" s="132" t="str">
        <f t="shared" si="139"/>
        <v/>
      </c>
      <c r="AF951" s="129" t="str">
        <f t="shared" si="140"/>
        <v/>
      </c>
      <c r="AG951" s="132" t="str">
        <f t="shared" si="141"/>
        <v/>
      </c>
      <c r="AH951" s="133" t="str">
        <f t="shared" si="147"/>
        <v/>
      </c>
      <c r="AI951" s="133" t="str">
        <f t="shared" si="142"/>
        <v/>
      </c>
      <c r="AJ951" s="110"/>
      <c r="AK951" s="119" t="str">
        <f t="shared" si="143"/>
        <v/>
      </c>
      <c r="AL951" s="119" t="str">
        <f t="shared" si="144"/>
        <v/>
      </c>
      <c r="AM951" s="120" t="str">
        <f t="shared" si="145"/>
        <v/>
      </c>
    </row>
    <row r="952" spans="23:39" ht="3" hidden="1" customHeight="1" x14ac:dyDescent="0.3">
      <c r="AB952" s="130"/>
      <c r="AC952" s="131"/>
      <c r="AD952" s="129" t="str">
        <f t="shared" ref="AD952:AD983" si="148">IF(AC952="","",AD$951+(2*(AC952-AC$951)*AA$956))</f>
        <v/>
      </c>
      <c r="AE952" s="132" t="str">
        <f>IF(AC952="","",(AD952/2)^2*3.1415)</f>
        <v/>
      </c>
      <c r="AF952" s="129" t="str">
        <f>IF(AC952="","",(AC952-AC951)/3*(AE951+AE952+(AE952*AE951)^0.5))</f>
        <v/>
      </c>
      <c r="AG952" s="132" t="str">
        <f>IF(AC952="","",AG951+AF952)</f>
        <v/>
      </c>
      <c r="AH952" s="133" t="str">
        <f t="shared" si="147"/>
        <v/>
      </c>
      <c r="AI952" s="133" t="str">
        <f t="shared" si="142"/>
        <v/>
      </c>
      <c r="AJ952" s="110"/>
      <c r="AK952" s="119" t="str">
        <f t="shared" si="143"/>
        <v/>
      </c>
      <c r="AL952" s="119" t="str">
        <f t="shared" si="144"/>
        <v/>
      </c>
      <c r="AM952" s="120" t="str">
        <f t="shared" si="145"/>
        <v/>
      </c>
    </row>
    <row r="953" spans="23:39" ht="3" hidden="1" customHeight="1" x14ac:dyDescent="0.3">
      <c r="AB953" s="130"/>
      <c r="AC953" s="131"/>
      <c r="AD953" s="129" t="str">
        <f t="shared" si="148"/>
        <v/>
      </c>
      <c r="AE953" s="132" t="str">
        <f t="shared" ref="AE953:AE1016" si="149">IF(AC953="","",(AD953/2)^2*3.1415)</f>
        <v/>
      </c>
      <c r="AF953" s="129" t="str">
        <f t="shared" ref="AF953:AF1016" si="150">IF(AC953="","",(AC953-AC952)/3*(AE952+AE953+(AE953*AE952)^0.5))</f>
        <v/>
      </c>
      <c r="AG953" s="132" t="str">
        <f t="shared" ref="AG953:AG1016" si="151">IF(AC953="","",AG952+AF953)</f>
        <v/>
      </c>
      <c r="AH953" s="133" t="str">
        <f t="shared" si="147"/>
        <v/>
      </c>
      <c r="AI953" s="133" t="str">
        <f t="shared" si="142"/>
        <v/>
      </c>
      <c r="AJ953" s="110"/>
      <c r="AK953" s="119" t="str">
        <f t="shared" si="143"/>
        <v/>
      </c>
      <c r="AL953" s="119" t="str">
        <f t="shared" si="144"/>
        <v/>
      </c>
      <c r="AM953" s="120" t="str">
        <f t="shared" si="145"/>
        <v/>
      </c>
    </row>
    <row r="954" spans="23:39" ht="3" hidden="1" customHeight="1" x14ac:dyDescent="0.3">
      <c r="W954" s="112"/>
      <c r="X954" s="125"/>
      <c r="Y954" s="125"/>
      <c r="Z954" s="126"/>
      <c r="AA954" s="126"/>
      <c r="AB954" s="130"/>
      <c r="AC954" s="131"/>
      <c r="AD954" s="129" t="str">
        <f t="shared" si="148"/>
        <v/>
      </c>
      <c r="AE954" s="132" t="str">
        <f t="shared" si="149"/>
        <v/>
      </c>
      <c r="AF954" s="129" t="str">
        <f t="shared" si="150"/>
        <v/>
      </c>
      <c r="AG954" s="132" t="str">
        <f t="shared" si="151"/>
        <v/>
      </c>
      <c r="AH954" s="133" t="str">
        <f t="shared" si="147"/>
        <v/>
      </c>
      <c r="AI954" s="133" t="str">
        <f t="shared" si="142"/>
        <v/>
      </c>
      <c r="AJ954" s="110"/>
      <c r="AK954" s="119" t="str">
        <f t="shared" si="143"/>
        <v/>
      </c>
      <c r="AL954" s="119" t="str">
        <f t="shared" si="144"/>
        <v/>
      </c>
      <c r="AM954" s="120" t="str">
        <f t="shared" si="145"/>
        <v/>
      </c>
    </row>
    <row r="955" spans="23:39" ht="3" hidden="1" customHeight="1" x14ac:dyDescent="0.3">
      <c r="X955" s="110"/>
      <c r="Z955" s="129"/>
      <c r="AA955" s="109"/>
      <c r="AB955" s="130"/>
      <c r="AC955" s="131"/>
      <c r="AD955" s="129" t="str">
        <f t="shared" si="148"/>
        <v/>
      </c>
      <c r="AE955" s="132" t="str">
        <f t="shared" si="149"/>
        <v/>
      </c>
      <c r="AF955" s="129" t="str">
        <f t="shared" si="150"/>
        <v/>
      </c>
      <c r="AG955" s="132" t="str">
        <f t="shared" si="151"/>
        <v/>
      </c>
      <c r="AH955" s="133" t="str">
        <f t="shared" si="147"/>
        <v/>
      </c>
      <c r="AI955" s="133" t="str">
        <f t="shared" si="142"/>
        <v/>
      </c>
      <c r="AJ955" s="110"/>
      <c r="AK955" s="119" t="str">
        <f t="shared" si="143"/>
        <v/>
      </c>
      <c r="AL955" s="119" t="str">
        <f t="shared" si="144"/>
        <v/>
      </c>
      <c r="AM955" s="120" t="str">
        <f t="shared" si="145"/>
        <v/>
      </c>
    </row>
    <row r="956" spans="23:39" ht="3" hidden="1" customHeight="1" x14ac:dyDescent="0.3">
      <c r="X956" s="110"/>
      <c r="Z956" s="129"/>
      <c r="AA956" s="109"/>
      <c r="AB956" s="130"/>
      <c r="AC956" s="131"/>
      <c r="AD956" s="129" t="str">
        <f t="shared" si="148"/>
        <v/>
      </c>
      <c r="AE956" s="132" t="str">
        <f t="shared" si="149"/>
        <v/>
      </c>
      <c r="AF956" s="129" t="str">
        <f t="shared" si="150"/>
        <v/>
      </c>
      <c r="AG956" s="132" t="str">
        <f t="shared" si="151"/>
        <v/>
      </c>
      <c r="AH956" s="133" t="str">
        <f t="shared" si="147"/>
        <v/>
      </c>
      <c r="AI956" s="133" t="str">
        <f t="shared" si="142"/>
        <v/>
      </c>
      <c r="AJ956" s="110"/>
      <c r="AK956" s="119" t="str">
        <f t="shared" si="143"/>
        <v/>
      </c>
      <c r="AL956" s="119" t="str">
        <f t="shared" si="144"/>
        <v/>
      </c>
      <c r="AM956" s="120" t="str">
        <f t="shared" si="145"/>
        <v/>
      </c>
    </row>
    <row r="957" spans="23:39" ht="3" hidden="1" customHeight="1" x14ac:dyDescent="0.3">
      <c r="Z957" s="109"/>
      <c r="AA957" s="109"/>
      <c r="AB957" s="130"/>
      <c r="AC957" s="131"/>
      <c r="AD957" s="129" t="str">
        <f t="shared" si="148"/>
        <v/>
      </c>
      <c r="AE957" s="132" t="str">
        <f t="shared" si="149"/>
        <v/>
      </c>
      <c r="AF957" s="129" t="str">
        <f t="shared" si="150"/>
        <v/>
      </c>
      <c r="AG957" s="132" t="str">
        <f t="shared" si="151"/>
        <v/>
      </c>
      <c r="AH957" s="133" t="str">
        <f t="shared" si="147"/>
        <v/>
      </c>
      <c r="AI957" s="133" t="str">
        <f t="shared" si="142"/>
        <v/>
      </c>
      <c r="AJ957" s="110"/>
      <c r="AK957" s="119" t="str">
        <f t="shared" si="143"/>
        <v/>
      </c>
      <c r="AL957" s="119" t="str">
        <f t="shared" si="144"/>
        <v/>
      </c>
      <c r="AM957" s="120" t="str">
        <f t="shared" si="145"/>
        <v/>
      </c>
    </row>
    <row r="958" spans="23:39" ht="3" hidden="1" customHeight="1" x14ac:dyDescent="0.3">
      <c r="Z958" s="109"/>
      <c r="AA958" s="109"/>
      <c r="AB958" s="130"/>
      <c r="AC958" s="131"/>
      <c r="AD958" s="129" t="str">
        <f t="shared" si="148"/>
        <v/>
      </c>
      <c r="AE958" s="132" t="str">
        <f t="shared" si="149"/>
        <v/>
      </c>
      <c r="AF958" s="129" t="str">
        <f t="shared" si="150"/>
        <v/>
      </c>
      <c r="AG958" s="132" t="str">
        <f t="shared" si="151"/>
        <v/>
      </c>
      <c r="AH958" s="133" t="str">
        <f t="shared" si="147"/>
        <v/>
      </c>
      <c r="AI958" s="133" t="str">
        <f t="shared" si="142"/>
        <v/>
      </c>
      <c r="AJ958" s="110"/>
      <c r="AK958" s="119" t="str">
        <f t="shared" si="143"/>
        <v/>
      </c>
      <c r="AL958" s="119" t="str">
        <f t="shared" si="144"/>
        <v/>
      </c>
      <c r="AM958" s="120" t="str">
        <f t="shared" si="145"/>
        <v/>
      </c>
    </row>
    <row r="959" spans="23:39" ht="3" hidden="1" customHeight="1" x14ac:dyDescent="0.3">
      <c r="Z959" s="109"/>
      <c r="AA959" s="109"/>
      <c r="AB959" s="130"/>
      <c r="AC959" s="131"/>
      <c r="AD959" s="129" t="str">
        <f t="shared" si="148"/>
        <v/>
      </c>
      <c r="AE959" s="132" t="str">
        <f t="shared" si="149"/>
        <v/>
      </c>
      <c r="AF959" s="129" t="str">
        <f t="shared" si="150"/>
        <v/>
      </c>
      <c r="AG959" s="132" t="str">
        <f t="shared" si="151"/>
        <v/>
      </c>
      <c r="AH959" s="133" t="str">
        <f t="shared" si="147"/>
        <v/>
      </c>
      <c r="AI959" s="133" t="str">
        <f t="shared" si="142"/>
        <v/>
      </c>
      <c r="AJ959" s="110"/>
      <c r="AK959" s="119" t="str">
        <f t="shared" si="143"/>
        <v/>
      </c>
      <c r="AL959" s="119" t="str">
        <f t="shared" si="144"/>
        <v/>
      </c>
      <c r="AM959" s="120" t="str">
        <f t="shared" si="145"/>
        <v/>
      </c>
    </row>
    <row r="960" spans="23:39" ht="3" hidden="1" customHeight="1" x14ac:dyDescent="0.3">
      <c r="Z960" s="109"/>
      <c r="AA960" s="109"/>
      <c r="AB960" s="130"/>
      <c r="AC960" s="131"/>
      <c r="AD960" s="129" t="str">
        <f t="shared" si="148"/>
        <v/>
      </c>
      <c r="AE960" s="132" t="str">
        <f t="shared" si="149"/>
        <v/>
      </c>
      <c r="AF960" s="129" t="str">
        <f t="shared" si="150"/>
        <v/>
      </c>
      <c r="AG960" s="132" t="str">
        <f t="shared" si="151"/>
        <v/>
      </c>
      <c r="AH960" s="133" t="str">
        <f t="shared" si="147"/>
        <v/>
      </c>
      <c r="AI960" s="133" t="str">
        <f t="shared" si="142"/>
        <v/>
      </c>
      <c r="AJ960" s="110"/>
      <c r="AK960" s="119" t="str">
        <f t="shared" si="143"/>
        <v/>
      </c>
      <c r="AL960" s="119" t="str">
        <f t="shared" si="144"/>
        <v/>
      </c>
      <c r="AM960" s="120" t="str">
        <f t="shared" si="145"/>
        <v/>
      </c>
    </row>
    <row r="961" spans="24:39" ht="3" hidden="1" customHeight="1" x14ac:dyDescent="0.3">
      <c r="Z961" s="109"/>
      <c r="AA961" s="109"/>
      <c r="AB961" s="130"/>
      <c r="AC961" s="131"/>
      <c r="AD961" s="129" t="str">
        <f t="shared" si="148"/>
        <v/>
      </c>
      <c r="AE961" s="132" t="str">
        <f t="shared" si="149"/>
        <v/>
      </c>
      <c r="AF961" s="129" t="str">
        <f t="shared" si="150"/>
        <v/>
      </c>
      <c r="AG961" s="132" t="str">
        <f t="shared" si="151"/>
        <v/>
      </c>
      <c r="AH961" s="133" t="str">
        <f t="shared" si="147"/>
        <v/>
      </c>
      <c r="AI961" s="133" t="str">
        <f t="shared" si="142"/>
        <v/>
      </c>
      <c r="AJ961" s="110"/>
      <c r="AK961" s="119" t="str">
        <f t="shared" si="143"/>
        <v/>
      </c>
      <c r="AL961" s="119" t="str">
        <f t="shared" si="144"/>
        <v/>
      </c>
      <c r="AM961" s="120" t="str">
        <f t="shared" si="145"/>
        <v/>
      </c>
    </row>
    <row r="962" spans="24:39" ht="3" hidden="1" customHeight="1" x14ac:dyDescent="0.3">
      <c r="Z962" s="109"/>
      <c r="AA962" s="109"/>
      <c r="AB962" s="130"/>
      <c r="AC962" s="131"/>
      <c r="AD962" s="129" t="str">
        <f t="shared" si="148"/>
        <v/>
      </c>
      <c r="AE962" s="132" t="str">
        <f t="shared" si="149"/>
        <v/>
      </c>
      <c r="AF962" s="129" t="str">
        <f t="shared" si="150"/>
        <v/>
      </c>
      <c r="AG962" s="132" t="str">
        <f t="shared" si="151"/>
        <v/>
      </c>
      <c r="AH962" s="133" t="str">
        <f t="shared" si="147"/>
        <v/>
      </c>
      <c r="AI962" s="133" t="str">
        <f t="shared" si="142"/>
        <v/>
      </c>
      <c r="AJ962" s="110"/>
      <c r="AK962" s="119" t="str">
        <f t="shared" si="143"/>
        <v/>
      </c>
      <c r="AL962" s="119" t="str">
        <f t="shared" si="144"/>
        <v/>
      </c>
      <c r="AM962" s="120" t="str">
        <f t="shared" si="145"/>
        <v/>
      </c>
    </row>
    <row r="963" spans="24:39" ht="3" hidden="1" customHeight="1" x14ac:dyDescent="0.3">
      <c r="Z963" s="109"/>
      <c r="AA963" s="109"/>
      <c r="AB963" s="130"/>
      <c r="AC963" s="131"/>
      <c r="AD963" s="129" t="str">
        <f t="shared" si="148"/>
        <v/>
      </c>
      <c r="AE963" s="132" t="str">
        <f t="shared" si="149"/>
        <v/>
      </c>
      <c r="AF963" s="129" t="str">
        <f t="shared" si="150"/>
        <v/>
      </c>
      <c r="AG963" s="132" t="str">
        <f t="shared" si="151"/>
        <v/>
      </c>
      <c r="AH963" s="133" t="str">
        <f t="shared" si="147"/>
        <v/>
      </c>
      <c r="AI963" s="133" t="str">
        <f t="shared" si="142"/>
        <v/>
      </c>
      <c r="AJ963" s="110"/>
      <c r="AK963" s="119" t="str">
        <f t="shared" si="143"/>
        <v/>
      </c>
      <c r="AL963" s="119" t="str">
        <f t="shared" si="144"/>
        <v/>
      </c>
      <c r="AM963" s="120" t="str">
        <f t="shared" si="145"/>
        <v/>
      </c>
    </row>
    <row r="964" spans="24:39" ht="3" hidden="1" customHeight="1" x14ac:dyDescent="0.3">
      <c r="Z964" s="109"/>
      <c r="AA964" s="109"/>
      <c r="AB964" s="130"/>
      <c r="AC964" s="131"/>
      <c r="AD964" s="129" t="str">
        <f t="shared" si="148"/>
        <v/>
      </c>
      <c r="AE964" s="132" t="str">
        <f t="shared" si="149"/>
        <v/>
      </c>
      <c r="AF964" s="129" t="str">
        <f t="shared" si="150"/>
        <v/>
      </c>
      <c r="AG964" s="132" t="str">
        <f t="shared" si="151"/>
        <v/>
      </c>
      <c r="AH964" s="133" t="str">
        <f t="shared" si="147"/>
        <v/>
      </c>
      <c r="AI964" s="133" t="str">
        <f t="shared" si="142"/>
        <v/>
      </c>
      <c r="AJ964" s="110"/>
      <c r="AK964" s="119" t="str">
        <f t="shared" si="143"/>
        <v/>
      </c>
      <c r="AL964" s="119" t="str">
        <f t="shared" si="144"/>
        <v/>
      </c>
      <c r="AM964" s="120" t="str">
        <f t="shared" si="145"/>
        <v/>
      </c>
    </row>
    <row r="965" spans="24:39" ht="3" hidden="1" customHeight="1" x14ac:dyDescent="0.3">
      <c r="Z965" s="109"/>
      <c r="AA965" s="109"/>
      <c r="AB965" s="130"/>
      <c r="AC965" s="131"/>
      <c r="AD965" s="129" t="str">
        <f t="shared" si="148"/>
        <v/>
      </c>
      <c r="AE965" s="132" t="str">
        <f t="shared" si="149"/>
        <v/>
      </c>
      <c r="AF965" s="129" t="str">
        <f t="shared" si="150"/>
        <v/>
      </c>
      <c r="AG965" s="132" t="str">
        <f t="shared" si="151"/>
        <v/>
      </c>
      <c r="AH965" s="133" t="str">
        <f t="shared" si="147"/>
        <v/>
      </c>
      <c r="AI965" s="133" t="str">
        <f t="shared" si="142"/>
        <v/>
      </c>
      <c r="AJ965" s="110"/>
      <c r="AK965" s="119" t="str">
        <f t="shared" si="143"/>
        <v/>
      </c>
      <c r="AL965" s="119" t="str">
        <f t="shared" si="144"/>
        <v/>
      </c>
      <c r="AM965" s="120" t="str">
        <f t="shared" si="145"/>
        <v/>
      </c>
    </row>
    <row r="966" spans="24:39" ht="3" hidden="1" customHeight="1" x14ac:dyDescent="0.3">
      <c r="Z966" s="109"/>
      <c r="AA966" s="109"/>
      <c r="AB966" s="130"/>
      <c r="AC966" s="131"/>
      <c r="AD966" s="129" t="str">
        <f t="shared" si="148"/>
        <v/>
      </c>
      <c r="AE966" s="132" t="str">
        <f t="shared" si="149"/>
        <v/>
      </c>
      <c r="AF966" s="129" t="str">
        <f t="shared" si="150"/>
        <v/>
      </c>
      <c r="AG966" s="132" t="str">
        <f t="shared" si="151"/>
        <v/>
      </c>
      <c r="AH966" s="133" t="str">
        <f t="shared" si="147"/>
        <v/>
      </c>
      <c r="AI966" s="133" t="str">
        <f t="shared" si="142"/>
        <v/>
      </c>
      <c r="AJ966" s="110"/>
      <c r="AK966" s="119" t="str">
        <f t="shared" si="143"/>
        <v/>
      </c>
      <c r="AL966" s="119" t="str">
        <f t="shared" si="144"/>
        <v/>
      </c>
      <c r="AM966" s="120" t="str">
        <f t="shared" si="145"/>
        <v/>
      </c>
    </row>
    <row r="967" spans="24:39" ht="3" hidden="1" customHeight="1" x14ac:dyDescent="0.3">
      <c r="Z967" s="109"/>
      <c r="AA967" s="109"/>
      <c r="AB967" s="130"/>
      <c r="AC967" s="131"/>
      <c r="AD967" s="129" t="str">
        <f t="shared" si="148"/>
        <v/>
      </c>
      <c r="AE967" s="132" t="str">
        <f t="shared" si="149"/>
        <v/>
      </c>
      <c r="AF967" s="129" t="str">
        <f t="shared" si="150"/>
        <v/>
      </c>
      <c r="AG967" s="132" t="str">
        <f t="shared" si="151"/>
        <v/>
      </c>
      <c r="AH967" s="133" t="str">
        <f t="shared" si="147"/>
        <v/>
      </c>
      <c r="AI967" s="133" t="str">
        <f t="shared" si="142"/>
        <v/>
      </c>
      <c r="AJ967" s="110"/>
      <c r="AK967" s="119" t="str">
        <f t="shared" si="143"/>
        <v/>
      </c>
      <c r="AL967" s="119" t="str">
        <f t="shared" si="144"/>
        <v/>
      </c>
      <c r="AM967" s="120" t="str">
        <f t="shared" si="145"/>
        <v/>
      </c>
    </row>
    <row r="968" spans="24:39" ht="3" hidden="1" customHeight="1" x14ac:dyDescent="0.3">
      <c r="Z968" s="109"/>
      <c r="AA968" s="109"/>
      <c r="AB968" s="130"/>
      <c r="AC968" s="131"/>
      <c r="AD968" s="129" t="str">
        <f t="shared" si="148"/>
        <v/>
      </c>
      <c r="AE968" s="132" t="str">
        <f t="shared" si="149"/>
        <v/>
      </c>
      <c r="AF968" s="129" t="str">
        <f t="shared" si="150"/>
        <v/>
      </c>
      <c r="AG968" s="132" t="str">
        <f t="shared" si="151"/>
        <v/>
      </c>
      <c r="AH968" s="133" t="str">
        <f t="shared" si="147"/>
        <v/>
      </c>
      <c r="AI968" s="133" t="str">
        <f t="shared" si="142"/>
        <v/>
      </c>
      <c r="AJ968" s="110"/>
      <c r="AK968" s="119" t="str">
        <f t="shared" si="143"/>
        <v/>
      </c>
      <c r="AL968" s="119" t="str">
        <f t="shared" si="144"/>
        <v/>
      </c>
      <c r="AM968" s="120" t="str">
        <f t="shared" si="145"/>
        <v/>
      </c>
    </row>
    <row r="969" spans="24:39" ht="3" hidden="1" customHeight="1" x14ac:dyDescent="0.3">
      <c r="Z969" s="109"/>
      <c r="AA969" s="109"/>
      <c r="AB969" s="130"/>
      <c r="AC969" s="131"/>
      <c r="AD969" s="129" t="str">
        <f t="shared" si="148"/>
        <v/>
      </c>
      <c r="AE969" s="132" t="str">
        <f t="shared" si="149"/>
        <v/>
      </c>
      <c r="AF969" s="129" t="str">
        <f t="shared" si="150"/>
        <v/>
      </c>
      <c r="AG969" s="132" t="str">
        <f t="shared" si="151"/>
        <v/>
      </c>
      <c r="AH969" s="133" t="str">
        <f t="shared" si="147"/>
        <v/>
      </c>
      <c r="AI969" s="133" t="str">
        <f t="shared" si="142"/>
        <v/>
      </c>
      <c r="AJ969" s="110"/>
      <c r="AK969" s="119" t="str">
        <f t="shared" si="143"/>
        <v/>
      </c>
      <c r="AL969" s="119" t="str">
        <f t="shared" si="144"/>
        <v/>
      </c>
      <c r="AM969" s="120" t="str">
        <f t="shared" si="145"/>
        <v/>
      </c>
    </row>
    <row r="970" spans="24:39" ht="3" hidden="1" customHeight="1" x14ac:dyDescent="0.3">
      <c r="Z970" s="109"/>
      <c r="AA970" s="109"/>
      <c r="AB970" s="130"/>
      <c r="AC970" s="131"/>
      <c r="AD970" s="129" t="str">
        <f t="shared" si="148"/>
        <v/>
      </c>
      <c r="AE970" s="132" t="str">
        <f t="shared" si="149"/>
        <v/>
      </c>
      <c r="AF970" s="129" t="str">
        <f t="shared" si="150"/>
        <v/>
      </c>
      <c r="AG970" s="132" t="str">
        <f t="shared" si="151"/>
        <v/>
      </c>
      <c r="AH970" s="133" t="str">
        <f t="shared" si="147"/>
        <v/>
      </c>
      <c r="AI970" s="133" t="str">
        <f t="shared" si="142"/>
        <v/>
      </c>
      <c r="AJ970" s="110"/>
      <c r="AK970" s="119" t="str">
        <f t="shared" si="143"/>
        <v/>
      </c>
      <c r="AL970" s="119" t="str">
        <f t="shared" si="144"/>
        <v/>
      </c>
      <c r="AM970" s="120" t="str">
        <f t="shared" si="145"/>
        <v/>
      </c>
    </row>
    <row r="971" spans="24:39" ht="3" hidden="1" customHeight="1" x14ac:dyDescent="0.3">
      <c r="Z971" s="109"/>
      <c r="AA971" s="109"/>
      <c r="AB971" s="130"/>
      <c r="AC971" s="131"/>
      <c r="AD971" s="129" t="str">
        <f t="shared" si="148"/>
        <v/>
      </c>
      <c r="AE971" s="132" t="str">
        <f t="shared" si="149"/>
        <v/>
      </c>
      <c r="AF971" s="129" t="str">
        <f t="shared" si="150"/>
        <v/>
      </c>
      <c r="AG971" s="132" t="str">
        <f t="shared" si="151"/>
        <v/>
      </c>
      <c r="AH971" s="133" t="str">
        <f t="shared" si="147"/>
        <v/>
      </c>
      <c r="AI971" s="133" t="str">
        <f t="shared" si="142"/>
        <v/>
      </c>
      <c r="AJ971" s="110"/>
      <c r="AK971" s="119" t="str">
        <f t="shared" si="143"/>
        <v/>
      </c>
      <c r="AL971" s="119" t="str">
        <f t="shared" si="144"/>
        <v/>
      </c>
      <c r="AM971" s="120" t="str">
        <f t="shared" si="145"/>
        <v/>
      </c>
    </row>
    <row r="972" spans="24:39" ht="3" hidden="1" customHeight="1" x14ac:dyDescent="0.3">
      <c r="X972" s="53"/>
      <c r="Y972" s="53"/>
      <c r="Z972" s="109"/>
      <c r="AA972" s="109"/>
      <c r="AB972" s="130"/>
      <c r="AC972" s="131"/>
      <c r="AD972" s="129" t="str">
        <f t="shared" si="148"/>
        <v/>
      </c>
      <c r="AE972" s="132" t="str">
        <f t="shared" si="149"/>
        <v/>
      </c>
      <c r="AF972" s="129" t="str">
        <f t="shared" si="150"/>
        <v/>
      </c>
      <c r="AG972" s="132" t="str">
        <f t="shared" si="151"/>
        <v/>
      </c>
      <c r="AH972" s="133" t="str">
        <f t="shared" si="147"/>
        <v/>
      </c>
      <c r="AI972" s="133" t="str">
        <f t="shared" si="142"/>
        <v/>
      </c>
      <c r="AJ972" s="110"/>
      <c r="AK972" s="119" t="str">
        <f t="shared" si="143"/>
        <v/>
      </c>
      <c r="AL972" s="119" t="str">
        <f t="shared" si="144"/>
        <v/>
      </c>
      <c r="AM972" s="120" t="str">
        <f t="shared" si="145"/>
        <v/>
      </c>
    </row>
    <row r="973" spans="24:39" ht="3" hidden="1" customHeight="1" x14ac:dyDescent="0.3">
      <c r="Z973" s="109"/>
      <c r="AA973" s="109"/>
      <c r="AB973" s="130"/>
      <c r="AC973" s="131"/>
      <c r="AD973" s="129" t="str">
        <f t="shared" si="148"/>
        <v/>
      </c>
      <c r="AE973" s="132" t="str">
        <f t="shared" si="149"/>
        <v/>
      </c>
      <c r="AF973" s="129" t="str">
        <f t="shared" si="150"/>
        <v/>
      </c>
      <c r="AG973" s="132" t="str">
        <f t="shared" si="151"/>
        <v/>
      </c>
      <c r="AH973" s="133" t="str">
        <f t="shared" si="147"/>
        <v/>
      </c>
      <c r="AI973" s="133" t="str">
        <f t="shared" si="142"/>
        <v/>
      </c>
      <c r="AJ973" s="110"/>
      <c r="AK973" s="119" t="str">
        <f t="shared" si="143"/>
        <v/>
      </c>
      <c r="AL973" s="119" t="str">
        <f t="shared" si="144"/>
        <v/>
      </c>
      <c r="AM973" s="120" t="str">
        <f t="shared" si="145"/>
        <v/>
      </c>
    </row>
    <row r="974" spans="24:39" ht="3" hidden="1" customHeight="1" x14ac:dyDescent="0.3">
      <c r="Z974" s="109"/>
      <c r="AA974" s="109"/>
      <c r="AB974" s="130"/>
      <c r="AC974" s="131"/>
      <c r="AD974" s="129" t="str">
        <f t="shared" si="148"/>
        <v/>
      </c>
      <c r="AE974" s="132" t="str">
        <f t="shared" si="149"/>
        <v/>
      </c>
      <c r="AF974" s="129" t="str">
        <f t="shared" si="150"/>
        <v/>
      </c>
      <c r="AG974" s="132" t="str">
        <f t="shared" si="151"/>
        <v/>
      </c>
      <c r="AH974" s="133" t="str">
        <f t="shared" si="147"/>
        <v/>
      </c>
      <c r="AI974" s="133" t="str">
        <f t="shared" si="142"/>
        <v/>
      </c>
      <c r="AJ974" s="110"/>
      <c r="AK974" s="119" t="str">
        <f t="shared" si="143"/>
        <v/>
      </c>
      <c r="AL974" s="119" t="str">
        <f t="shared" si="144"/>
        <v/>
      </c>
      <c r="AM974" s="120" t="str">
        <f t="shared" si="145"/>
        <v/>
      </c>
    </row>
    <row r="975" spans="24:39" ht="3" hidden="1" customHeight="1" x14ac:dyDescent="0.3">
      <c r="Z975" s="109"/>
      <c r="AA975" s="109"/>
      <c r="AB975" s="130"/>
      <c r="AC975" s="131"/>
      <c r="AD975" s="129" t="str">
        <f t="shared" si="148"/>
        <v/>
      </c>
      <c r="AE975" s="132" t="str">
        <f t="shared" si="149"/>
        <v/>
      </c>
      <c r="AF975" s="129" t="str">
        <f t="shared" si="150"/>
        <v/>
      </c>
      <c r="AG975" s="132" t="str">
        <f t="shared" si="151"/>
        <v/>
      </c>
      <c r="AH975" s="133" t="str">
        <f t="shared" si="147"/>
        <v/>
      </c>
      <c r="AI975" s="133" t="str">
        <f t="shared" si="142"/>
        <v/>
      </c>
      <c r="AJ975" s="110"/>
      <c r="AK975" s="119" t="str">
        <f t="shared" si="143"/>
        <v/>
      </c>
      <c r="AL975" s="119" t="str">
        <f t="shared" si="144"/>
        <v/>
      </c>
      <c r="AM975" s="120" t="str">
        <f t="shared" si="145"/>
        <v/>
      </c>
    </row>
    <row r="976" spans="24:39" ht="3" hidden="1" customHeight="1" x14ac:dyDescent="0.3">
      <c r="Z976" s="109"/>
      <c r="AA976" s="109"/>
      <c r="AB976" s="130"/>
      <c r="AC976" s="131"/>
      <c r="AD976" s="129" t="str">
        <f t="shared" si="148"/>
        <v/>
      </c>
      <c r="AE976" s="132" t="str">
        <f t="shared" si="149"/>
        <v/>
      </c>
      <c r="AF976" s="129" t="str">
        <f t="shared" si="150"/>
        <v/>
      </c>
      <c r="AG976" s="132" t="str">
        <f t="shared" si="151"/>
        <v/>
      </c>
      <c r="AH976" s="133" t="str">
        <f t="shared" si="147"/>
        <v/>
      </c>
      <c r="AI976" s="133" t="str">
        <f t="shared" si="142"/>
        <v/>
      </c>
      <c r="AJ976" s="110"/>
      <c r="AK976" s="119" t="str">
        <f t="shared" si="143"/>
        <v/>
      </c>
      <c r="AL976" s="119" t="str">
        <f t="shared" si="144"/>
        <v/>
      </c>
      <c r="AM976" s="120" t="str">
        <f t="shared" si="145"/>
        <v/>
      </c>
    </row>
    <row r="977" spans="26:39" ht="3" hidden="1" customHeight="1" x14ac:dyDescent="0.3">
      <c r="Z977" s="109"/>
      <c r="AA977" s="109"/>
      <c r="AB977" s="130"/>
      <c r="AC977" s="131"/>
      <c r="AD977" s="129" t="str">
        <f t="shared" si="148"/>
        <v/>
      </c>
      <c r="AE977" s="132" t="str">
        <f t="shared" si="149"/>
        <v/>
      </c>
      <c r="AF977" s="129" t="str">
        <f t="shared" si="150"/>
        <v/>
      </c>
      <c r="AG977" s="132" t="str">
        <f t="shared" si="151"/>
        <v/>
      </c>
      <c r="AH977" s="133" t="str">
        <f t="shared" si="147"/>
        <v/>
      </c>
      <c r="AI977" s="133" t="str">
        <f t="shared" si="142"/>
        <v/>
      </c>
      <c r="AJ977" s="110"/>
      <c r="AK977" s="119" t="str">
        <f t="shared" si="143"/>
        <v/>
      </c>
      <c r="AL977" s="119" t="str">
        <f t="shared" si="144"/>
        <v/>
      </c>
      <c r="AM977" s="120" t="str">
        <f t="shared" si="145"/>
        <v/>
      </c>
    </row>
    <row r="978" spans="26:39" ht="3" hidden="1" customHeight="1" x14ac:dyDescent="0.3">
      <c r="Z978" s="109"/>
      <c r="AA978" s="109"/>
      <c r="AB978" s="130"/>
      <c r="AC978" s="131"/>
      <c r="AD978" s="129" t="str">
        <f t="shared" si="148"/>
        <v/>
      </c>
      <c r="AE978" s="132" t="str">
        <f t="shared" si="149"/>
        <v/>
      </c>
      <c r="AF978" s="129" t="str">
        <f t="shared" si="150"/>
        <v/>
      </c>
      <c r="AG978" s="132" t="str">
        <f t="shared" si="151"/>
        <v/>
      </c>
      <c r="AH978" s="133" t="str">
        <f t="shared" si="147"/>
        <v/>
      </c>
      <c r="AI978" s="133" t="str">
        <f t="shared" si="142"/>
        <v/>
      </c>
      <c r="AJ978" s="110"/>
      <c r="AK978" s="119" t="str">
        <f t="shared" si="143"/>
        <v/>
      </c>
      <c r="AL978" s="119" t="str">
        <f t="shared" si="144"/>
        <v/>
      </c>
      <c r="AM978" s="120" t="str">
        <f t="shared" si="145"/>
        <v/>
      </c>
    </row>
    <row r="979" spans="26:39" ht="3" hidden="1" customHeight="1" x14ac:dyDescent="0.3">
      <c r="Z979" s="109"/>
      <c r="AA979" s="109"/>
      <c r="AB979" s="130"/>
      <c r="AC979" s="131"/>
      <c r="AD979" s="129" t="str">
        <f t="shared" si="148"/>
        <v/>
      </c>
      <c r="AE979" s="132" t="str">
        <f t="shared" si="149"/>
        <v/>
      </c>
      <c r="AF979" s="129" t="str">
        <f t="shared" si="150"/>
        <v/>
      </c>
      <c r="AG979" s="132" t="str">
        <f t="shared" si="151"/>
        <v/>
      </c>
      <c r="AH979" s="133" t="str">
        <f t="shared" si="147"/>
        <v/>
      </c>
      <c r="AI979" s="133" t="str">
        <f t="shared" si="142"/>
        <v/>
      </c>
      <c r="AJ979" s="110"/>
      <c r="AK979" s="119" t="str">
        <f t="shared" si="143"/>
        <v/>
      </c>
      <c r="AL979" s="119" t="str">
        <f t="shared" si="144"/>
        <v/>
      </c>
      <c r="AM979" s="120" t="str">
        <f t="shared" si="145"/>
        <v/>
      </c>
    </row>
    <row r="980" spans="26:39" ht="3" hidden="1" customHeight="1" x14ac:dyDescent="0.3">
      <c r="Z980" s="109"/>
      <c r="AA980" s="109"/>
      <c r="AB980" s="130"/>
      <c r="AC980" s="131"/>
      <c r="AD980" s="129" t="str">
        <f t="shared" si="148"/>
        <v/>
      </c>
      <c r="AE980" s="132" t="str">
        <f t="shared" si="149"/>
        <v/>
      </c>
      <c r="AF980" s="129" t="str">
        <f t="shared" si="150"/>
        <v/>
      </c>
      <c r="AG980" s="132" t="str">
        <f t="shared" si="151"/>
        <v/>
      </c>
      <c r="AH980" s="133" t="str">
        <f t="shared" si="147"/>
        <v/>
      </c>
      <c r="AI980" s="133" t="str">
        <f t="shared" si="142"/>
        <v/>
      </c>
      <c r="AJ980" s="110"/>
      <c r="AK980" s="119" t="str">
        <f t="shared" si="143"/>
        <v/>
      </c>
      <c r="AL980" s="119" t="str">
        <f t="shared" si="144"/>
        <v/>
      </c>
      <c r="AM980" s="120" t="str">
        <f t="shared" si="145"/>
        <v/>
      </c>
    </row>
    <row r="981" spans="26:39" ht="3" hidden="1" customHeight="1" x14ac:dyDescent="0.3">
      <c r="Z981" s="109"/>
      <c r="AA981" s="109"/>
      <c r="AB981" s="130"/>
      <c r="AC981" s="131"/>
      <c r="AD981" s="129" t="str">
        <f t="shared" si="148"/>
        <v/>
      </c>
      <c r="AE981" s="132" t="str">
        <f t="shared" si="149"/>
        <v/>
      </c>
      <c r="AF981" s="129" t="str">
        <f t="shared" si="150"/>
        <v/>
      </c>
      <c r="AG981" s="132" t="str">
        <f t="shared" si="151"/>
        <v/>
      </c>
      <c r="AH981" s="133" t="str">
        <f t="shared" si="147"/>
        <v/>
      </c>
      <c r="AI981" s="133" t="str">
        <f t="shared" si="142"/>
        <v/>
      </c>
      <c r="AJ981" s="110"/>
      <c r="AK981" s="119" t="str">
        <f t="shared" si="143"/>
        <v/>
      </c>
      <c r="AL981" s="119" t="str">
        <f t="shared" si="144"/>
        <v/>
      </c>
      <c r="AM981" s="120" t="str">
        <f t="shared" si="145"/>
        <v/>
      </c>
    </row>
    <row r="982" spans="26:39" ht="3" hidden="1" customHeight="1" x14ac:dyDescent="0.3">
      <c r="Z982" s="109"/>
      <c r="AA982" s="109"/>
      <c r="AB982" s="130"/>
      <c r="AC982" s="131"/>
      <c r="AD982" s="129" t="str">
        <f t="shared" si="148"/>
        <v/>
      </c>
      <c r="AE982" s="132" t="str">
        <f t="shared" si="149"/>
        <v/>
      </c>
      <c r="AF982" s="129" t="str">
        <f t="shared" si="150"/>
        <v/>
      </c>
      <c r="AG982" s="132" t="str">
        <f t="shared" si="151"/>
        <v/>
      </c>
      <c r="AH982" s="133" t="str">
        <f t="shared" si="147"/>
        <v/>
      </c>
      <c r="AI982" s="133" t="str">
        <f t="shared" si="142"/>
        <v/>
      </c>
      <c r="AJ982" s="110"/>
      <c r="AK982" s="119" t="str">
        <f t="shared" si="143"/>
        <v/>
      </c>
      <c r="AL982" s="119" t="str">
        <f t="shared" si="144"/>
        <v/>
      </c>
      <c r="AM982" s="120" t="str">
        <f t="shared" si="145"/>
        <v/>
      </c>
    </row>
    <row r="983" spans="26:39" ht="3" hidden="1" customHeight="1" x14ac:dyDescent="0.3">
      <c r="Z983" s="109"/>
      <c r="AA983" s="109"/>
      <c r="AB983" s="130"/>
      <c r="AC983" s="131"/>
      <c r="AD983" s="129" t="str">
        <f t="shared" si="148"/>
        <v/>
      </c>
      <c r="AE983" s="132" t="str">
        <f t="shared" si="149"/>
        <v/>
      </c>
      <c r="AF983" s="129" t="str">
        <f t="shared" si="150"/>
        <v/>
      </c>
      <c r="AG983" s="132" t="str">
        <f t="shared" si="151"/>
        <v/>
      </c>
      <c r="AH983" s="133" t="str">
        <f t="shared" si="147"/>
        <v/>
      </c>
      <c r="AI983" s="133" t="str">
        <f t="shared" si="142"/>
        <v/>
      </c>
      <c r="AJ983" s="110"/>
      <c r="AK983" s="119" t="str">
        <f t="shared" si="143"/>
        <v/>
      </c>
      <c r="AL983" s="119" t="str">
        <f t="shared" si="144"/>
        <v/>
      </c>
      <c r="AM983" s="120" t="str">
        <f t="shared" si="145"/>
        <v/>
      </c>
    </row>
    <row r="984" spans="26:39" ht="3" hidden="1" customHeight="1" x14ac:dyDescent="0.3">
      <c r="Z984" s="109"/>
      <c r="AA984" s="109"/>
      <c r="AB984" s="130"/>
      <c r="AC984" s="131"/>
      <c r="AD984" s="129" t="str">
        <f t="shared" ref="AD984:AD1015" si="152">IF(AC984="","",AD$951+(2*(AC984-AC$951)*AA$956))</f>
        <v/>
      </c>
      <c r="AE984" s="132" t="str">
        <f t="shared" si="149"/>
        <v/>
      </c>
      <c r="AF984" s="129" t="str">
        <f t="shared" si="150"/>
        <v/>
      </c>
      <c r="AG984" s="132" t="str">
        <f t="shared" si="151"/>
        <v/>
      </c>
      <c r="AH984" s="133" t="str">
        <f t="shared" si="147"/>
        <v/>
      </c>
      <c r="AI984" s="133" t="str">
        <f t="shared" si="142"/>
        <v/>
      </c>
      <c r="AJ984" s="110"/>
      <c r="AK984" s="119" t="str">
        <f t="shared" si="143"/>
        <v/>
      </c>
      <c r="AL984" s="119" t="str">
        <f t="shared" si="144"/>
        <v/>
      </c>
      <c r="AM984" s="120" t="str">
        <f t="shared" si="145"/>
        <v/>
      </c>
    </row>
    <row r="985" spans="26:39" ht="3" hidden="1" customHeight="1" x14ac:dyDescent="0.3">
      <c r="Z985" s="109"/>
      <c r="AA985" s="109"/>
      <c r="AB985" s="130"/>
      <c r="AC985" s="131"/>
      <c r="AD985" s="129" t="str">
        <f t="shared" si="152"/>
        <v/>
      </c>
      <c r="AE985" s="132" t="str">
        <f t="shared" si="149"/>
        <v/>
      </c>
      <c r="AF985" s="129" t="str">
        <f t="shared" si="150"/>
        <v/>
      </c>
      <c r="AG985" s="132" t="str">
        <f t="shared" si="151"/>
        <v/>
      </c>
      <c r="AH985" s="133" t="str">
        <f t="shared" si="147"/>
        <v/>
      </c>
      <c r="AI985" s="133" t="str">
        <f t="shared" si="142"/>
        <v/>
      </c>
      <c r="AJ985" s="110"/>
      <c r="AK985" s="119" t="str">
        <f t="shared" si="143"/>
        <v/>
      </c>
      <c r="AL985" s="119" t="str">
        <f t="shared" si="144"/>
        <v/>
      </c>
      <c r="AM985" s="120" t="str">
        <f t="shared" si="145"/>
        <v/>
      </c>
    </row>
    <row r="986" spans="26:39" ht="3" hidden="1" customHeight="1" x14ac:dyDescent="0.3">
      <c r="Z986" s="109"/>
      <c r="AA986" s="109"/>
      <c r="AB986" s="130"/>
      <c r="AC986" s="131"/>
      <c r="AD986" s="129" t="str">
        <f t="shared" si="152"/>
        <v/>
      </c>
      <c r="AE986" s="132" t="str">
        <f t="shared" si="149"/>
        <v/>
      </c>
      <c r="AF986" s="129" t="str">
        <f t="shared" si="150"/>
        <v/>
      </c>
      <c r="AG986" s="132" t="str">
        <f t="shared" si="151"/>
        <v/>
      </c>
      <c r="AH986" s="133" t="str">
        <f t="shared" si="147"/>
        <v/>
      </c>
      <c r="AI986" s="133" t="str">
        <f t="shared" si="142"/>
        <v/>
      </c>
      <c r="AJ986" s="110"/>
      <c r="AK986" s="119" t="str">
        <f t="shared" si="143"/>
        <v/>
      </c>
      <c r="AL986" s="119" t="str">
        <f t="shared" si="144"/>
        <v/>
      </c>
      <c r="AM986" s="120" t="str">
        <f t="shared" si="145"/>
        <v/>
      </c>
    </row>
    <row r="987" spans="26:39" ht="3" hidden="1" customHeight="1" x14ac:dyDescent="0.3">
      <c r="Z987" s="109"/>
      <c r="AA987" s="109"/>
      <c r="AB987" s="130"/>
      <c r="AC987" s="131"/>
      <c r="AD987" s="129" t="str">
        <f t="shared" si="152"/>
        <v/>
      </c>
      <c r="AE987" s="132" t="str">
        <f t="shared" si="149"/>
        <v/>
      </c>
      <c r="AF987" s="129" t="str">
        <f t="shared" si="150"/>
        <v/>
      </c>
      <c r="AG987" s="132" t="str">
        <f t="shared" si="151"/>
        <v/>
      </c>
      <c r="AH987" s="133" t="str">
        <f t="shared" si="147"/>
        <v/>
      </c>
      <c r="AI987" s="133" t="str">
        <f t="shared" si="142"/>
        <v/>
      </c>
      <c r="AJ987" s="110"/>
      <c r="AK987" s="119" t="str">
        <f t="shared" si="143"/>
        <v/>
      </c>
      <c r="AL987" s="119" t="str">
        <f t="shared" si="144"/>
        <v/>
      </c>
      <c r="AM987" s="120" t="str">
        <f t="shared" si="145"/>
        <v/>
      </c>
    </row>
    <row r="988" spans="26:39" ht="3" hidden="1" customHeight="1" x14ac:dyDescent="0.3">
      <c r="Z988" s="109"/>
      <c r="AA988" s="109"/>
      <c r="AB988" s="130"/>
      <c r="AC988" s="131"/>
      <c r="AD988" s="129" t="str">
        <f t="shared" si="152"/>
        <v/>
      </c>
      <c r="AE988" s="132" t="str">
        <f t="shared" si="149"/>
        <v/>
      </c>
      <c r="AF988" s="129" t="str">
        <f t="shared" si="150"/>
        <v/>
      </c>
      <c r="AG988" s="132" t="str">
        <f t="shared" si="151"/>
        <v/>
      </c>
      <c r="AH988" s="133" t="str">
        <f t="shared" si="147"/>
        <v/>
      </c>
      <c r="AI988" s="133" t="str">
        <f t="shared" si="142"/>
        <v/>
      </c>
      <c r="AJ988" s="110"/>
      <c r="AK988" s="119" t="str">
        <f t="shared" si="143"/>
        <v/>
      </c>
      <c r="AL988" s="119" t="str">
        <f t="shared" si="144"/>
        <v/>
      </c>
      <c r="AM988" s="120" t="str">
        <f t="shared" si="145"/>
        <v/>
      </c>
    </row>
    <row r="989" spans="26:39" ht="3" hidden="1" customHeight="1" x14ac:dyDescent="0.3">
      <c r="Z989" s="109"/>
      <c r="AA989" s="109"/>
      <c r="AB989" s="130"/>
      <c r="AC989" s="131"/>
      <c r="AD989" s="129" t="str">
        <f t="shared" si="152"/>
        <v/>
      </c>
      <c r="AE989" s="132" t="str">
        <f t="shared" si="149"/>
        <v/>
      </c>
      <c r="AF989" s="129" t="str">
        <f t="shared" si="150"/>
        <v/>
      </c>
      <c r="AG989" s="132" t="str">
        <f t="shared" si="151"/>
        <v/>
      </c>
      <c r="AH989" s="133" t="str">
        <f t="shared" si="147"/>
        <v/>
      </c>
      <c r="AI989" s="133" t="str">
        <f t="shared" si="142"/>
        <v/>
      </c>
      <c r="AJ989" s="110"/>
      <c r="AK989" s="119" t="str">
        <f t="shared" si="143"/>
        <v/>
      </c>
      <c r="AL989" s="119" t="str">
        <f t="shared" si="144"/>
        <v/>
      </c>
      <c r="AM989" s="120" t="str">
        <f t="shared" si="145"/>
        <v/>
      </c>
    </row>
    <row r="990" spans="26:39" ht="3" hidden="1" customHeight="1" x14ac:dyDescent="0.3">
      <c r="Z990" s="109"/>
      <c r="AA990" s="109"/>
      <c r="AB990" s="130"/>
      <c r="AC990" s="131"/>
      <c r="AD990" s="129" t="str">
        <f t="shared" si="152"/>
        <v/>
      </c>
      <c r="AE990" s="132" t="str">
        <f t="shared" si="149"/>
        <v/>
      </c>
      <c r="AF990" s="129" t="str">
        <f t="shared" si="150"/>
        <v/>
      </c>
      <c r="AG990" s="132" t="str">
        <f t="shared" si="151"/>
        <v/>
      </c>
      <c r="AH990" s="133" t="str">
        <f t="shared" si="147"/>
        <v/>
      </c>
      <c r="AI990" s="133" t="str">
        <f t="shared" si="142"/>
        <v/>
      </c>
      <c r="AJ990" s="110"/>
      <c r="AK990" s="119" t="str">
        <f t="shared" si="143"/>
        <v/>
      </c>
      <c r="AL990" s="119" t="str">
        <f t="shared" si="144"/>
        <v/>
      </c>
      <c r="AM990" s="120" t="str">
        <f t="shared" si="145"/>
        <v/>
      </c>
    </row>
    <row r="991" spans="26:39" ht="3" hidden="1" customHeight="1" x14ac:dyDescent="0.3">
      <c r="Z991" s="109"/>
      <c r="AA991" s="109"/>
      <c r="AB991" s="130"/>
      <c r="AC991" s="131"/>
      <c r="AD991" s="129" t="str">
        <f t="shared" si="152"/>
        <v/>
      </c>
      <c r="AE991" s="132" t="str">
        <f t="shared" si="149"/>
        <v/>
      </c>
      <c r="AF991" s="129" t="str">
        <f t="shared" si="150"/>
        <v/>
      </c>
      <c r="AG991" s="132" t="str">
        <f t="shared" si="151"/>
        <v/>
      </c>
      <c r="AH991" s="133" t="str">
        <f t="shared" si="147"/>
        <v/>
      </c>
      <c r="AI991" s="133" t="str">
        <f t="shared" si="142"/>
        <v/>
      </c>
      <c r="AJ991" s="110"/>
      <c r="AK991" s="119" t="str">
        <f t="shared" si="143"/>
        <v/>
      </c>
      <c r="AL991" s="119" t="str">
        <f t="shared" si="144"/>
        <v/>
      </c>
      <c r="AM991" s="120" t="str">
        <f t="shared" si="145"/>
        <v/>
      </c>
    </row>
    <row r="992" spans="26:39" ht="3" hidden="1" customHeight="1" x14ac:dyDescent="0.3">
      <c r="Z992" s="109"/>
      <c r="AA992" s="109"/>
      <c r="AB992" s="130"/>
      <c r="AC992" s="131"/>
      <c r="AD992" s="129" t="str">
        <f t="shared" si="152"/>
        <v/>
      </c>
      <c r="AE992" s="132" t="str">
        <f t="shared" si="149"/>
        <v/>
      </c>
      <c r="AF992" s="129" t="str">
        <f t="shared" si="150"/>
        <v/>
      </c>
      <c r="AG992" s="132" t="str">
        <f t="shared" si="151"/>
        <v/>
      </c>
      <c r="AH992" s="133" t="str">
        <f t="shared" si="147"/>
        <v/>
      </c>
      <c r="AI992" s="133" t="str">
        <f t="shared" si="142"/>
        <v/>
      </c>
      <c r="AJ992" s="110"/>
      <c r="AK992" s="119" t="str">
        <f t="shared" si="143"/>
        <v/>
      </c>
      <c r="AL992" s="119" t="str">
        <f t="shared" si="144"/>
        <v/>
      </c>
      <c r="AM992" s="120" t="str">
        <f t="shared" si="145"/>
        <v/>
      </c>
    </row>
    <row r="993" spans="26:39" ht="3" hidden="1" customHeight="1" x14ac:dyDescent="0.3">
      <c r="Z993" s="109"/>
      <c r="AA993" s="109"/>
      <c r="AB993" s="130"/>
      <c r="AC993" s="131"/>
      <c r="AD993" s="129" t="str">
        <f t="shared" si="152"/>
        <v/>
      </c>
      <c r="AE993" s="132" t="str">
        <f t="shared" si="149"/>
        <v/>
      </c>
      <c r="AF993" s="129" t="str">
        <f t="shared" si="150"/>
        <v/>
      </c>
      <c r="AG993" s="132" t="str">
        <f t="shared" si="151"/>
        <v/>
      </c>
      <c r="AH993" s="133" t="str">
        <f t="shared" si="147"/>
        <v/>
      </c>
      <c r="AI993" s="133" t="str">
        <f t="shared" si="142"/>
        <v/>
      </c>
      <c r="AJ993" s="110"/>
      <c r="AK993" s="119" t="str">
        <f t="shared" si="143"/>
        <v/>
      </c>
      <c r="AL993" s="119" t="str">
        <f t="shared" si="144"/>
        <v/>
      </c>
      <c r="AM993" s="120" t="str">
        <f t="shared" si="145"/>
        <v/>
      </c>
    </row>
    <row r="994" spans="26:39" ht="3" hidden="1" customHeight="1" x14ac:dyDescent="0.3">
      <c r="Z994" s="109"/>
      <c r="AA994" s="109"/>
      <c r="AB994" s="130"/>
      <c r="AC994" s="131"/>
      <c r="AD994" s="129" t="str">
        <f t="shared" si="152"/>
        <v/>
      </c>
      <c r="AE994" s="132" t="str">
        <f t="shared" si="149"/>
        <v/>
      </c>
      <c r="AF994" s="129" t="str">
        <f t="shared" si="150"/>
        <v/>
      </c>
      <c r="AG994" s="132" t="str">
        <f t="shared" si="151"/>
        <v/>
      </c>
      <c r="AH994" s="133" t="str">
        <f t="shared" si="147"/>
        <v/>
      </c>
      <c r="AI994" s="133" t="str">
        <f t="shared" si="142"/>
        <v/>
      </c>
      <c r="AJ994" s="110"/>
      <c r="AK994" s="119" t="str">
        <f t="shared" si="143"/>
        <v/>
      </c>
      <c r="AL994" s="119" t="str">
        <f t="shared" si="144"/>
        <v/>
      </c>
      <c r="AM994" s="120" t="str">
        <f t="shared" si="145"/>
        <v/>
      </c>
    </row>
    <row r="995" spans="26:39" ht="3" hidden="1" customHeight="1" x14ac:dyDescent="0.3">
      <c r="Z995" s="109"/>
      <c r="AA995" s="109"/>
      <c r="AB995" s="130"/>
      <c r="AC995" s="131"/>
      <c r="AD995" s="129" t="str">
        <f t="shared" si="152"/>
        <v/>
      </c>
      <c r="AE995" s="132" t="str">
        <f t="shared" si="149"/>
        <v/>
      </c>
      <c r="AF995" s="129" t="str">
        <f t="shared" si="150"/>
        <v/>
      </c>
      <c r="AG995" s="132" t="str">
        <f t="shared" si="151"/>
        <v/>
      </c>
      <c r="AH995" s="133" t="str">
        <f t="shared" si="147"/>
        <v/>
      </c>
      <c r="AI995" s="133" t="str">
        <f t="shared" si="142"/>
        <v/>
      </c>
      <c r="AJ995" s="110"/>
      <c r="AK995" s="119" t="str">
        <f t="shared" si="143"/>
        <v/>
      </c>
      <c r="AL995" s="119" t="str">
        <f t="shared" si="144"/>
        <v/>
      </c>
      <c r="AM995" s="120" t="str">
        <f t="shared" si="145"/>
        <v/>
      </c>
    </row>
    <row r="996" spans="26:39" ht="3" hidden="1" customHeight="1" x14ac:dyDescent="0.3">
      <c r="Z996" s="109"/>
      <c r="AA996" s="109"/>
      <c r="AB996" s="130"/>
      <c r="AC996" s="131"/>
      <c r="AD996" s="129" t="str">
        <f t="shared" si="152"/>
        <v/>
      </c>
      <c r="AE996" s="132" t="str">
        <f t="shared" si="149"/>
        <v/>
      </c>
      <c r="AF996" s="129" t="str">
        <f t="shared" si="150"/>
        <v/>
      </c>
      <c r="AG996" s="132" t="str">
        <f t="shared" si="151"/>
        <v/>
      </c>
      <c r="AH996" s="133" t="str">
        <f t="shared" si="147"/>
        <v/>
      </c>
      <c r="AI996" s="133" t="str">
        <f t="shared" si="142"/>
        <v/>
      </c>
      <c r="AJ996" s="110"/>
      <c r="AK996" s="119" t="str">
        <f t="shared" si="143"/>
        <v/>
      </c>
      <c r="AL996" s="119" t="str">
        <f t="shared" si="144"/>
        <v/>
      </c>
      <c r="AM996" s="120" t="str">
        <f t="shared" si="145"/>
        <v/>
      </c>
    </row>
    <row r="997" spans="26:39" ht="3" hidden="1" customHeight="1" x14ac:dyDescent="0.3">
      <c r="Z997" s="109"/>
      <c r="AA997" s="109"/>
      <c r="AB997" s="130"/>
      <c r="AC997" s="131"/>
      <c r="AD997" s="129" t="str">
        <f t="shared" si="152"/>
        <v/>
      </c>
      <c r="AE997" s="132" t="str">
        <f t="shared" si="149"/>
        <v/>
      </c>
      <c r="AF997" s="129" t="str">
        <f t="shared" si="150"/>
        <v/>
      </c>
      <c r="AG997" s="132" t="str">
        <f t="shared" si="151"/>
        <v/>
      </c>
      <c r="AH997" s="133" t="str">
        <f t="shared" si="147"/>
        <v/>
      </c>
      <c r="AI997" s="133" t="str">
        <f t="shared" si="142"/>
        <v/>
      </c>
      <c r="AJ997" s="110"/>
      <c r="AK997" s="119" t="str">
        <f t="shared" si="143"/>
        <v/>
      </c>
      <c r="AL997" s="119" t="str">
        <f t="shared" si="144"/>
        <v/>
      </c>
      <c r="AM997" s="120" t="str">
        <f t="shared" si="145"/>
        <v/>
      </c>
    </row>
    <row r="998" spans="26:39" ht="3" hidden="1" customHeight="1" x14ac:dyDescent="0.3">
      <c r="Z998" s="109"/>
      <c r="AA998" s="109"/>
      <c r="AB998" s="130"/>
      <c r="AC998" s="131"/>
      <c r="AD998" s="129" t="str">
        <f t="shared" si="152"/>
        <v/>
      </c>
      <c r="AE998" s="132" t="str">
        <f t="shared" si="149"/>
        <v/>
      </c>
      <c r="AF998" s="129" t="str">
        <f t="shared" si="150"/>
        <v/>
      </c>
      <c r="AG998" s="132" t="str">
        <f t="shared" si="151"/>
        <v/>
      </c>
      <c r="AH998" s="133" t="str">
        <f t="shared" si="147"/>
        <v/>
      </c>
      <c r="AI998" s="133" t="str">
        <f t="shared" si="142"/>
        <v/>
      </c>
      <c r="AJ998" s="110"/>
      <c r="AK998" s="119" t="str">
        <f t="shared" si="143"/>
        <v/>
      </c>
      <c r="AL998" s="119" t="str">
        <f t="shared" si="144"/>
        <v/>
      </c>
      <c r="AM998" s="120" t="str">
        <f t="shared" si="145"/>
        <v/>
      </c>
    </row>
    <row r="999" spans="26:39" ht="3" hidden="1" customHeight="1" x14ac:dyDescent="0.3">
      <c r="Z999" s="109"/>
      <c r="AA999" s="109"/>
      <c r="AB999" s="130"/>
      <c r="AC999" s="131"/>
      <c r="AD999" s="129" t="str">
        <f t="shared" si="152"/>
        <v/>
      </c>
      <c r="AE999" s="132" t="str">
        <f t="shared" si="149"/>
        <v/>
      </c>
      <c r="AF999" s="129" t="str">
        <f t="shared" si="150"/>
        <v/>
      </c>
      <c r="AG999" s="132" t="str">
        <f t="shared" si="151"/>
        <v/>
      </c>
      <c r="AH999" s="133" t="str">
        <f t="shared" si="147"/>
        <v/>
      </c>
      <c r="AI999" s="133" t="str">
        <f t="shared" si="142"/>
        <v/>
      </c>
      <c r="AJ999" s="110"/>
      <c r="AK999" s="119" t="str">
        <f t="shared" si="143"/>
        <v/>
      </c>
      <c r="AL999" s="119" t="str">
        <f t="shared" si="144"/>
        <v/>
      </c>
      <c r="AM999" s="120" t="str">
        <f t="shared" si="145"/>
        <v/>
      </c>
    </row>
    <row r="1000" spans="26:39" ht="3" hidden="1" customHeight="1" x14ac:dyDescent="0.3">
      <c r="Z1000" s="109"/>
      <c r="AA1000" s="109"/>
      <c r="AB1000" s="130"/>
      <c r="AC1000" s="131"/>
      <c r="AD1000" s="129" t="str">
        <f t="shared" si="152"/>
        <v/>
      </c>
      <c r="AE1000" s="132" t="str">
        <f t="shared" si="149"/>
        <v/>
      </c>
      <c r="AF1000" s="129" t="str">
        <f t="shared" si="150"/>
        <v/>
      </c>
      <c r="AG1000" s="132" t="str">
        <f t="shared" si="151"/>
        <v/>
      </c>
      <c r="AH1000" s="133" t="str">
        <f t="shared" si="147"/>
        <v/>
      </c>
      <c r="AI1000" s="133" t="str">
        <f t="shared" si="142"/>
        <v/>
      </c>
      <c r="AJ1000" s="110"/>
      <c r="AK1000" s="119" t="str">
        <f t="shared" si="143"/>
        <v/>
      </c>
      <c r="AL1000" s="119" t="str">
        <f t="shared" si="144"/>
        <v/>
      </c>
      <c r="AM1000" s="120" t="str">
        <f t="shared" si="145"/>
        <v/>
      </c>
    </row>
    <row r="1001" spans="26:39" ht="3" hidden="1" customHeight="1" x14ac:dyDescent="0.3">
      <c r="Z1001" s="109"/>
      <c r="AA1001" s="109"/>
      <c r="AB1001" s="130"/>
      <c r="AC1001" s="131"/>
      <c r="AD1001" s="129" t="str">
        <f t="shared" si="152"/>
        <v/>
      </c>
      <c r="AE1001" s="132" t="str">
        <f t="shared" si="149"/>
        <v/>
      </c>
      <c r="AF1001" s="129" t="str">
        <f t="shared" si="150"/>
        <v/>
      </c>
      <c r="AG1001" s="132" t="str">
        <f t="shared" si="151"/>
        <v/>
      </c>
      <c r="AH1001" s="133" t="str">
        <f t="shared" si="147"/>
        <v/>
      </c>
      <c r="AI1001" s="133" t="str">
        <f t="shared" si="142"/>
        <v/>
      </c>
      <c r="AJ1001" s="110"/>
      <c r="AK1001" s="119" t="str">
        <f t="shared" si="143"/>
        <v/>
      </c>
      <c r="AL1001" s="119" t="str">
        <f t="shared" si="144"/>
        <v/>
      </c>
      <c r="AM1001" s="120" t="str">
        <f t="shared" si="145"/>
        <v/>
      </c>
    </row>
    <row r="1002" spans="26:39" ht="3" hidden="1" customHeight="1" x14ac:dyDescent="0.3">
      <c r="Z1002" s="109"/>
      <c r="AA1002" s="109"/>
      <c r="AB1002" s="130"/>
      <c r="AC1002" s="131"/>
      <c r="AD1002" s="129" t="str">
        <f t="shared" si="152"/>
        <v/>
      </c>
      <c r="AE1002" s="132" t="str">
        <f t="shared" si="149"/>
        <v/>
      </c>
      <c r="AF1002" s="129" t="str">
        <f t="shared" si="150"/>
        <v/>
      </c>
      <c r="AG1002" s="132" t="str">
        <f t="shared" si="151"/>
        <v/>
      </c>
      <c r="AH1002" s="133" t="str">
        <f t="shared" si="147"/>
        <v/>
      </c>
      <c r="AI1002" s="133" t="str">
        <f t="shared" si="142"/>
        <v/>
      </c>
      <c r="AJ1002" s="110"/>
      <c r="AK1002" s="119" t="str">
        <f t="shared" si="143"/>
        <v/>
      </c>
      <c r="AL1002" s="119" t="str">
        <f t="shared" si="144"/>
        <v/>
      </c>
      <c r="AM1002" s="120" t="str">
        <f t="shared" si="145"/>
        <v/>
      </c>
    </row>
    <row r="1003" spans="26:39" ht="3" hidden="1" customHeight="1" x14ac:dyDescent="0.3">
      <c r="Z1003" s="109"/>
      <c r="AA1003" s="109"/>
      <c r="AB1003" s="130"/>
      <c r="AC1003" s="131"/>
      <c r="AD1003" s="129" t="str">
        <f t="shared" si="152"/>
        <v/>
      </c>
      <c r="AE1003" s="132" t="str">
        <f t="shared" si="149"/>
        <v/>
      </c>
      <c r="AF1003" s="129" t="str">
        <f t="shared" si="150"/>
        <v/>
      </c>
      <c r="AG1003" s="132" t="str">
        <f t="shared" si="151"/>
        <v/>
      </c>
      <c r="AH1003" s="133" t="str">
        <f t="shared" si="147"/>
        <v/>
      </c>
      <c r="AI1003" s="133" t="str">
        <f t="shared" si="142"/>
        <v/>
      </c>
      <c r="AJ1003" s="110"/>
      <c r="AK1003" s="119" t="str">
        <f t="shared" si="143"/>
        <v/>
      </c>
      <c r="AL1003" s="119" t="str">
        <f t="shared" si="144"/>
        <v/>
      </c>
      <c r="AM1003" s="120" t="str">
        <f t="shared" si="145"/>
        <v/>
      </c>
    </row>
    <row r="1004" spans="26:39" ht="3" hidden="1" customHeight="1" x14ac:dyDescent="0.3">
      <c r="Z1004" s="109"/>
      <c r="AA1004" s="109"/>
      <c r="AB1004" s="130"/>
      <c r="AC1004" s="131"/>
      <c r="AD1004" s="129" t="str">
        <f t="shared" si="152"/>
        <v/>
      </c>
      <c r="AE1004" s="132" t="str">
        <f t="shared" si="149"/>
        <v/>
      </c>
      <c r="AF1004" s="129" t="str">
        <f t="shared" si="150"/>
        <v/>
      </c>
      <c r="AG1004" s="132" t="str">
        <f t="shared" si="151"/>
        <v/>
      </c>
      <c r="AH1004" s="133" t="str">
        <f t="shared" si="147"/>
        <v/>
      </c>
      <c r="AI1004" s="133" t="str">
        <f t="shared" si="142"/>
        <v/>
      </c>
      <c r="AJ1004" s="110"/>
      <c r="AK1004" s="119" t="str">
        <f t="shared" si="143"/>
        <v/>
      </c>
      <c r="AL1004" s="119" t="str">
        <f t="shared" si="144"/>
        <v/>
      </c>
      <c r="AM1004" s="120" t="str">
        <f t="shared" si="145"/>
        <v/>
      </c>
    </row>
    <row r="1005" spans="26:39" ht="3" hidden="1" customHeight="1" x14ac:dyDescent="0.3">
      <c r="Z1005" s="109"/>
      <c r="AA1005" s="109"/>
      <c r="AB1005" s="130"/>
      <c r="AC1005" s="131"/>
      <c r="AD1005" s="129" t="str">
        <f t="shared" si="152"/>
        <v/>
      </c>
      <c r="AE1005" s="132" t="str">
        <f t="shared" si="149"/>
        <v/>
      </c>
      <c r="AF1005" s="129" t="str">
        <f t="shared" si="150"/>
        <v/>
      </c>
      <c r="AG1005" s="132" t="str">
        <f t="shared" si="151"/>
        <v/>
      </c>
      <c r="AH1005" s="133" t="str">
        <f t="shared" si="147"/>
        <v/>
      </c>
      <c r="AI1005" s="133" t="str">
        <f t="shared" si="142"/>
        <v/>
      </c>
      <c r="AJ1005" s="110"/>
      <c r="AK1005" s="119" t="str">
        <f t="shared" si="143"/>
        <v/>
      </c>
      <c r="AL1005" s="119" t="str">
        <f t="shared" si="144"/>
        <v/>
      </c>
      <c r="AM1005" s="120" t="str">
        <f t="shared" si="145"/>
        <v/>
      </c>
    </row>
    <row r="1006" spans="26:39" ht="3" hidden="1" customHeight="1" x14ac:dyDescent="0.3">
      <c r="Z1006" s="109"/>
      <c r="AA1006" s="109"/>
      <c r="AB1006" s="130"/>
      <c r="AC1006" s="131"/>
      <c r="AD1006" s="129" t="str">
        <f t="shared" si="152"/>
        <v/>
      </c>
      <c r="AE1006" s="132" t="str">
        <f t="shared" si="149"/>
        <v/>
      </c>
      <c r="AF1006" s="129" t="str">
        <f t="shared" si="150"/>
        <v/>
      </c>
      <c r="AG1006" s="132" t="str">
        <f t="shared" si="151"/>
        <v/>
      </c>
      <c r="AH1006" s="133" t="str">
        <f t="shared" si="147"/>
        <v/>
      </c>
      <c r="AI1006" s="133" t="str">
        <f t="shared" si="142"/>
        <v/>
      </c>
      <c r="AJ1006" s="110"/>
      <c r="AK1006" s="119" t="str">
        <f t="shared" si="143"/>
        <v/>
      </c>
      <c r="AL1006" s="119" t="str">
        <f t="shared" si="144"/>
        <v/>
      </c>
      <c r="AM1006" s="120" t="str">
        <f t="shared" si="145"/>
        <v/>
      </c>
    </row>
    <row r="1007" spans="26:39" ht="3" hidden="1" customHeight="1" x14ac:dyDescent="0.3">
      <c r="Z1007" s="109"/>
      <c r="AA1007" s="109"/>
      <c r="AB1007" s="130"/>
      <c r="AC1007" s="131"/>
      <c r="AD1007" s="129" t="str">
        <f t="shared" si="152"/>
        <v/>
      </c>
      <c r="AE1007" s="132" t="str">
        <f t="shared" si="149"/>
        <v/>
      </c>
      <c r="AF1007" s="129" t="str">
        <f t="shared" si="150"/>
        <v/>
      </c>
      <c r="AG1007" s="132" t="str">
        <f t="shared" si="151"/>
        <v/>
      </c>
      <c r="AH1007" s="133" t="str">
        <f t="shared" si="147"/>
        <v/>
      </c>
      <c r="AI1007" s="133" t="str">
        <f t="shared" si="142"/>
        <v/>
      </c>
      <c r="AJ1007" s="110"/>
      <c r="AK1007" s="119" t="str">
        <f t="shared" si="143"/>
        <v/>
      </c>
      <c r="AL1007" s="119" t="str">
        <f t="shared" si="144"/>
        <v/>
      </c>
      <c r="AM1007" s="120" t="str">
        <f t="shared" si="145"/>
        <v/>
      </c>
    </row>
    <row r="1008" spans="26:39" ht="3" hidden="1" customHeight="1" x14ac:dyDescent="0.3">
      <c r="Z1008" s="109"/>
      <c r="AA1008" s="109"/>
      <c r="AB1008" s="130"/>
      <c r="AC1008" s="131"/>
      <c r="AD1008" s="129" t="str">
        <f t="shared" si="152"/>
        <v/>
      </c>
      <c r="AE1008" s="132" t="str">
        <f t="shared" si="149"/>
        <v/>
      </c>
      <c r="AF1008" s="129" t="str">
        <f t="shared" si="150"/>
        <v/>
      </c>
      <c r="AG1008" s="132" t="str">
        <f t="shared" si="151"/>
        <v/>
      </c>
      <c r="AH1008" s="133" t="str">
        <f t="shared" si="147"/>
        <v/>
      </c>
      <c r="AI1008" s="133" t="str">
        <f t="shared" si="142"/>
        <v/>
      </c>
      <c r="AJ1008" s="110"/>
      <c r="AK1008" s="119" t="str">
        <f t="shared" si="143"/>
        <v/>
      </c>
      <c r="AL1008" s="119" t="str">
        <f t="shared" si="144"/>
        <v/>
      </c>
      <c r="AM1008" s="120" t="str">
        <f t="shared" si="145"/>
        <v/>
      </c>
    </row>
    <row r="1009" spans="26:39" ht="3" hidden="1" customHeight="1" x14ac:dyDescent="0.3">
      <c r="Z1009" s="109"/>
      <c r="AA1009" s="109"/>
      <c r="AB1009" s="130"/>
      <c r="AC1009" s="131"/>
      <c r="AD1009" s="129" t="str">
        <f t="shared" si="152"/>
        <v/>
      </c>
      <c r="AE1009" s="132" t="str">
        <f t="shared" si="149"/>
        <v/>
      </c>
      <c r="AF1009" s="129" t="str">
        <f t="shared" si="150"/>
        <v/>
      </c>
      <c r="AG1009" s="132" t="str">
        <f t="shared" si="151"/>
        <v/>
      </c>
      <c r="AH1009" s="133" t="str">
        <f t="shared" si="147"/>
        <v/>
      </c>
      <c r="AI1009" s="133" t="str">
        <f t="shared" ref="AI1009:AI1072" si="153">IF(AC1009="","",IF(AC1009=D$62,0,IF(AC1009&gt;D$62,AI1008+AF1009,"")))</f>
        <v/>
      </c>
      <c r="AJ1009" s="110"/>
      <c r="AK1009" s="119" t="str">
        <f t="shared" ref="AK1009:AK1072" si="154">IF(AI1009="","",AJ1009-D$62)</f>
        <v/>
      </c>
      <c r="AL1009" s="119" t="str">
        <f t="shared" si="144"/>
        <v/>
      </c>
      <c r="AM1009" s="120" t="str">
        <f t="shared" si="145"/>
        <v/>
      </c>
    </row>
    <row r="1010" spans="26:39" ht="3" hidden="1" customHeight="1" x14ac:dyDescent="0.3">
      <c r="Z1010" s="109"/>
      <c r="AA1010" s="109"/>
      <c r="AB1010" s="130"/>
      <c r="AC1010" s="131"/>
      <c r="AD1010" s="129" t="str">
        <f t="shared" si="152"/>
        <v/>
      </c>
      <c r="AE1010" s="132" t="str">
        <f t="shared" si="149"/>
        <v/>
      </c>
      <c r="AF1010" s="129" t="str">
        <f t="shared" si="150"/>
        <v/>
      </c>
      <c r="AG1010" s="132" t="str">
        <f t="shared" si="151"/>
        <v/>
      </c>
      <c r="AH1010" s="133" t="str">
        <f t="shared" si="147"/>
        <v/>
      </c>
      <c r="AI1010" s="133" t="str">
        <f t="shared" si="153"/>
        <v/>
      </c>
      <c r="AJ1010" s="110"/>
      <c r="AK1010" s="119" t="str">
        <f t="shared" si="154"/>
        <v/>
      </c>
      <c r="AL1010" s="119" t="str">
        <f t="shared" si="144"/>
        <v/>
      </c>
      <c r="AM1010" s="120" t="str">
        <f t="shared" si="145"/>
        <v/>
      </c>
    </row>
    <row r="1011" spans="26:39" ht="3" hidden="1" customHeight="1" x14ac:dyDescent="0.3">
      <c r="Z1011" s="109"/>
      <c r="AA1011" s="109"/>
      <c r="AB1011" s="130"/>
      <c r="AC1011" s="131"/>
      <c r="AD1011" s="129" t="str">
        <f t="shared" si="152"/>
        <v/>
      </c>
      <c r="AE1011" s="132" t="str">
        <f t="shared" si="149"/>
        <v/>
      </c>
      <c r="AF1011" s="129" t="str">
        <f t="shared" si="150"/>
        <v/>
      </c>
      <c r="AG1011" s="132" t="str">
        <f t="shared" si="151"/>
        <v/>
      </c>
      <c r="AH1011" s="133" t="str">
        <f t="shared" si="147"/>
        <v/>
      </c>
      <c r="AI1011" s="133" t="str">
        <f t="shared" si="153"/>
        <v/>
      </c>
      <c r="AJ1011" s="110"/>
      <c r="AK1011" s="119" t="str">
        <f t="shared" si="154"/>
        <v/>
      </c>
      <c r="AL1011" s="119" t="str">
        <f t="shared" ref="AL1011:AL1074" si="155">IF(AK1011="","",IF(AK1011&gt;G$121,AK1011-G$121/2,AK1011/2))</f>
        <v/>
      </c>
      <c r="AM1011" s="120" t="str">
        <f t="shared" ref="AM1011:AM1074" si="156">IF(AL1011="","",0.6*G$122*(2*32.2*AL1011)^0.5)</f>
        <v/>
      </c>
    </row>
    <row r="1012" spans="26:39" ht="3" hidden="1" customHeight="1" x14ac:dyDescent="0.3">
      <c r="Z1012" s="109"/>
      <c r="AA1012" s="109"/>
      <c r="AB1012" s="130"/>
      <c r="AC1012" s="131"/>
      <c r="AD1012" s="129" t="str">
        <f t="shared" si="152"/>
        <v/>
      </c>
      <c r="AE1012" s="132" t="str">
        <f t="shared" si="149"/>
        <v/>
      </c>
      <c r="AF1012" s="129" t="str">
        <f t="shared" si="150"/>
        <v/>
      </c>
      <c r="AG1012" s="132" t="str">
        <f t="shared" si="151"/>
        <v/>
      </c>
      <c r="AH1012" s="133" t="str">
        <f t="shared" si="147"/>
        <v/>
      </c>
      <c r="AI1012" s="133" t="str">
        <f t="shared" si="153"/>
        <v/>
      </c>
      <c r="AJ1012" s="110"/>
      <c r="AK1012" s="119" t="str">
        <f t="shared" si="154"/>
        <v/>
      </c>
      <c r="AL1012" s="119" t="str">
        <f t="shared" si="155"/>
        <v/>
      </c>
      <c r="AM1012" s="120" t="str">
        <f t="shared" si="156"/>
        <v/>
      </c>
    </row>
    <row r="1013" spans="26:39" ht="3" hidden="1" customHeight="1" x14ac:dyDescent="0.3">
      <c r="Z1013" s="109"/>
      <c r="AA1013" s="109"/>
      <c r="AB1013" s="130"/>
      <c r="AC1013" s="131"/>
      <c r="AD1013" s="129" t="str">
        <f t="shared" si="152"/>
        <v/>
      </c>
      <c r="AE1013" s="132" t="str">
        <f t="shared" si="149"/>
        <v/>
      </c>
      <c r="AF1013" s="129" t="str">
        <f t="shared" si="150"/>
        <v/>
      </c>
      <c r="AG1013" s="132" t="str">
        <f t="shared" si="151"/>
        <v/>
      </c>
      <c r="AH1013" s="133" t="str">
        <f t="shared" ref="AH1013:AH1076" si="157">IF(AC1013="","",AH1012+AF1013)</f>
        <v/>
      </c>
      <c r="AI1013" s="133" t="str">
        <f t="shared" si="153"/>
        <v/>
      </c>
      <c r="AJ1013" s="110"/>
      <c r="AK1013" s="119" t="str">
        <f t="shared" si="154"/>
        <v/>
      </c>
      <c r="AL1013" s="119" t="str">
        <f t="shared" si="155"/>
        <v/>
      </c>
      <c r="AM1013" s="120" t="str">
        <f t="shared" si="156"/>
        <v/>
      </c>
    </row>
    <row r="1014" spans="26:39" ht="3" hidden="1" customHeight="1" x14ac:dyDescent="0.3">
      <c r="Z1014" s="109"/>
      <c r="AA1014" s="109"/>
      <c r="AB1014" s="130"/>
      <c r="AC1014" s="131"/>
      <c r="AD1014" s="129" t="str">
        <f t="shared" si="152"/>
        <v/>
      </c>
      <c r="AE1014" s="132" t="str">
        <f t="shared" si="149"/>
        <v/>
      </c>
      <c r="AF1014" s="129" t="str">
        <f t="shared" si="150"/>
        <v/>
      </c>
      <c r="AG1014" s="132" t="str">
        <f t="shared" si="151"/>
        <v/>
      </c>
      <c r="AH1014" s="133" t="str">
        <f t="shared" si="157"/>
        <v/>
      </c>
      <c r="AI1014" s="133" t="str">
        <f t="shared" si="153"/>
        <v/>
      </c>
      <c r="AJ1014" s="110"/>
      <c r="AK1014" s="119" t="str">
        <f t="shared" si="154"/>
        <v/>
      </c>
      <c r="AL1014" s="119" t="str">
        <f t="shared" si="155"/>
        <v/>
      </c>
      <c r="AM1014" s="120" t="str">
        <f t="shared" si="156"/>
        <v/>
      </c>
    </row>
    <row r="1015" spans="26:39" ht="3" hidden="1" customHeight="1" x14ac:dyDescent="0.3">
      <c r="Z1015" s="109"/>
      <c r="AA1015" s="109"/>
      <c r="AB1015" s="130"/>
      <c r="AC1015" s="131"/>
      <c r="AD1015" s="129" t="str">
        <f t="shared" si="152"/>
        <v/>
      </c>
      <c r="AE1015" s="132" t="str">
        <f t="shared" si="149"/>
        <v/>
      </c>
      <c r="AF1015" s="129" t="str">
        <f t="shared" si="150"/>
        <v/>
      </c>
      <c r="AG1015" s="132" t="str">
        <f t="shared" si="151"/>
        <v/>
      </c>
      <c r="AH1015" s="133" t="str">
        <f t="shared" si="157"/>
        <v/>
      </c>
      <c r="AI1015" s="133" t="str">
        <f t="shared" si="153"/>
        <v/>
      </c>
      <c r="AJ1015" s="110"/>
      <c r="AK1015" s="119" t="str">
        <f t="shared" si="154"/>
        <v/>
      </c>
      <c r="AL1015" s="119" t="str">
        <f t="shared" si="155"/>
        <v/>
      </c>
      <c r="AM1015" s="120" t="str">
        <f t="shared" si="156"/>
        <v/>
      </c>
    </row>
    <row r="1016" spans="26:39" ht="3" hidden="1" customHeight="1" x14ac:dyDescent="0.3">
      <c r="Z1016" s="109"/>
      <c r="AA1016" s="109"/>
      <c r="AB1016" s="130"/>
      <c r="AC1016" s="131"/>
      <c r="AD1016" s="129" t="str">
        <f t="shared" ref="AD1016:AD1047" si="158">IF(AC1016="","",AD$951+(2*(AC1016-AC$951)*AA$956))</f>
        <v/>
      </c>
      <c r="AE1016" s="132" t="str">
        <f t="shared" si="149"/>
        <v/>
      </c>
      <c r="AF1016" s="129" t="str">
        <f t="shared" si="150"/>
        <v/>
      </c>
      <c r="AG1016" s="132" t="str">
        <f t="shared" si="151"/>
        <v/>
      </c>
      <c r="AH1016" s="133" t="str">
        <f t="shared" si="157"/>
        <v/>
      </c>
      <c r="AI1016" s="133" t="str">
        <f t="shared" si="153"/>
        <v/>
      </c>
      <c r="AJ1016" s="110"/>
      <c r="AK1016" s="119" t="str">
        <f t="shared" si="154"/>
        <v/>
      </c>
      <c r="AL1016" s="119" t="str">
        <f t="shared" si="155"/>
        <v/>
      </c>
      <c r="AM1016" s="120" t="str">
        <f t="shared" si="156"/>
        <v/>
      </c>
    </row>
    <row r="1017" spans="26:39" ht="3" hidden="1" customHeight="1" x14ac:dyDescent="0.3">
      <c r="Z1017" s="109"/>
      <c r="AA1017" s="109"/>
      <c r="AB1017" s="130"/>
      <c r="AC1017" s="131"/>
      <c r="AD1017" s="129" t="str">
        <f t="shared" si="158"/>
        <v/>
      </c>
      <c r="AE1017" s="132" t="str">
        <f t="shared" ref="AE1017:AE1051" si="159">IF(AC1017="","",(AD1017/2)^2*3.1415)</f>
        <v/>
      </c>
      <c r="AF1017" s="129" t="str">
        <f t="shared" ref="AF1017:AF1051" si="160">IF(AC1017="","",(AC1017-AC1016)/3*(AE1016+AE1017+(AE1017*AE1016)^0.5))</f>
        <v/>
      </c>
      <c r="AG1017" s="132" t="str">
        <f t="shared" ref="AG1017:AG1051" si="161">IF(AC1017="","",AG1016+AF1017)</f>
        <v/>
      </c>
      <c r="AH1017" s="133" t="str">
        <f t="shared" si="157"/>
        <v/>
      </c>
      <c r="AI1017" s="133" t="str">
        <f t="shared" si="153"/>
        <v/>
      </c>
      <c r="AJ1017" s="110"/>
      <c r="AK1017" s="119" t="str">
        <f t="shared" si="154"/>
        <v/>
      </c>
      <c r="AL1017" s="119" t="str">
        <f t="shared" si="155"/>
        <v/>
      </c>
      <c r="AM1017" s="120" t="str">
        <f t="shared" si="156"/>
        <v/>
      </c>
    </row>
    <row r="1018" spans="26:39" ht="3" hidden="1" customHeight="1" x14ac:dyDescent="0.3">
      <c r="Z1018" s="109"/>
      <c r="AA1018" s="109"/>
      <c r="AB1018" s="130"/>
      <c r="AC1018" s="131"/>
      <c r="AD1018" s="129" t="str">
        <f t="shared" si="158"/>
        <v/>
      </c>
      <c r="AE1018" s="132" t="str">
        <f t="shared" si="159"/>
        <v/>
      </c>
      <c r="AF1018" s="129" t="str">
        <f t="shared" si="160"/>
        <v/>
      </c>
      <c r="AG1018" s="132" t="str">
        <f t="shared" si="161"/>
        <v/>
      </c>
      <c r="AH1018" s="133" t="str">
        <f t="shared" si="157"/>
        <v/>
      </c>
      <c r="AI1018" s="133" t="str">
        <f t="shared" si="153"/>
        <v/>
      </c>
      <c r="AJ1018" s="110"/>
      <c r="AK1018" s="119" t="str">
        <f t="shared" si="154"/>
        <v/>
      </c>
      <c r="AL1018" s="119" t="str">
        <f t="shared" si="155"/>
        <v/>
      </c>
      <c r="AM1018" s="120" t="str">
        <f t="shared" si="156"/>
        <v/>
      </c>
    </row>
    <row r="1019" spans="26:39" ht="3" hidden="1" customHeight="1" x14ac:dyDescent="0.3">
      <c r="Z1019" s="109"/>
      <c r="AA1019" s="109"/>
      <c r="AB1019" s="130"/>
      <c r="AC1019" s="131"/>
      <c r="AD1019" s="129" t="str">
        <f t="shared" si="158"/>
        <v/>
      </c>
      <c r="AE1019" s="132" t="str">
        <f t="shared" si="159"/>
        <v/>
      </c>
      <c r="AF1019" s="129" t="str">
        <f t="shared" si="160"/>
        <v/>
      </c>
      <c r="AG1019" s="132" t="str">
        <f t="shared" si="161"/>
        <v/>
      </c>
      <c r="AH1019" s="133" t="str">
        <f t="shared" si="157"/>
        <v/>
      </c>
      <c r="AI1019" s="133" t="str">
        <f t="shared" si="153"/>
        <v/>
      </c>
      <c r="AJ1019" s="110"/>
      <c r="AK1019" s="119" t="str">
        <f t="shared" si="154"/>
        <v/>
      </c>
      <c r="AL1019" s="119" t="str">
        <f t="shared" si="155"/>
        <v/>
      </c>
      <c r="AM1019" s="120" t="str">
        <f t="shared" si="156"/>
        <v/>
      </c>
    </row>
    <row r="1020" spans="26:39" ht="3" hidden="1" customHeight="1" x14ac:dyDescent="0.3">
      <c r="Z1020" s="109"/>
      <c r="AA1020" s="109"/>
      <c r="AB1020" s="130"/>
      <c r="AC1020" s="131"/>
      <c r="AD1020" s="129" t="str">
        <f t="shared" si="158"/>
        <v/>
      </c>
      <c r="AE1020" s="132" t="str">
        <f t="shared" si="159"/>
        <v/>
      </c>
      <c r="AF1020" s="129" t="str">
        <f t="shared" si="160"/>
        <v/>
      </c>
      <c r="AG1020" s="132" t="str">
        <f t="shared" si="161"/>
        <v/>
      </c>
      <c r="AH1020" s="133" t="str">
        <f t="shared" si="157"/>
        <v/>
      </c>
      <c r="AI1020" s="133" t="str">
        <f t="shared" si="153"/>
        <v/>
      </c>
      <c r="AJ1020" s="110"/>
      <c r="AK1020" s="119" t="str">
        <f t="shared" si="154"/>
        <v/>
      </c>
      <c r="AL1020" s="119" t="str">
        <f t="shared" si="155"/>
        <v/>
      </c>
      <c r="AM1020" s="120" t="str">
        <f t="shared" si="156"/>
        <v/>
      </c>
    </row>
    <row r="1021" spans="26:39" ht="3" hidden="1" customHeight="1" x14ac:dyDescent="0.3">
      <c r="Z1021" s="109"/>
      <c r="AA1021" s="109"/>
      <c r="AB1021" s="130"/>
      <c r="AC1021" s="131"/>
      <c r="AD1021" s="129" t="str">
        <f t="shared" si="158"/>
        <v/>
      </c>
      <c r="AE1021" s="132" t="str">
        <f t="shared" si="159"/>
        <v/>
      </c>
      <c r="AF1021" s="129" t="str">
        <f t="shared" si="160"/>
        <v/>
      </c>
      <c r="AG1021" s="132" t="str">
        <f t="shared" si="161"/>
        <v/>
      </c>
      <c r="AH1021" s="133" t="str">
        <f t="shared" si="157"/>
        <v/>
      </c>
      <c r="AI1021" s="133" t="str">
        <f t="shared" si="153"/>
        <v/>
      </c>
      <c r="AJ1021" s="110"/>
      <c r="AK1021" s="119" t="str">
        <f t="shared" si="154"/>
        <v/>
      </c>
      <c r="AL1021" s="119" t="str">
        <f t="shared" si="155"/>
        <v/>
      </c>
      <c r="AM1021" s="120" t="str">
        <f t="shared" si="156"/>
        <v/>
      </c>
    </row>
    <row r="1022" spans="26:39" ht="3" hidden="1" customHeight="1" x14ac:dyDescent="0.3">
      <c r="Z1022" s="109"/>
      <c r="AA1022" s="109"/>
      <c r="AB1022" s="130"/>
      <c r="AC1022" s="131"/>
      <c r="AD1022" s="129" t="str">
        <f t="shared" si="158"/>
        <v/>
      </c>
      <c r="AE1022" s="132" t="str">
        <f t="shared" si="159"/>
        <v/>
      </c>
      <c r="AF1022" s="129" t="str">
        <f t="shared" si="160"/>
        <v/>
      </c>
      <c r="AG1022" s="132" t="str">
        <f t="shared" si="161"/>
        <v/>
      </c>
      <c r="AH1022" s="133" t="str">
        <f t="shared" si="157"/>
        <v/>
      </c>
      <c r="AI1022" s="133" t="str">
        <f t="shared" si="153"/>
        <v/>
      </c>
      <c r="AJ1022" s="110"/>
      <c r="AK1022" s="119" t="str">
        <f t="shared" si="154"/>
        <v/>
      </c>
      <c r="AL1022" s="119" t="str">
        <f t="shared" si="155"/>
        <v/>
      </c>
      <c r="AM1022" s="120" t="str">
        <f t="shared" si="156"/>
        <v/>
      </c>
    </row>
    <row r="1023" spans="26:39" ht="3" hidden="1" customHeight="1" x14ac:dyDescent="0.3">
      <c r="Z1023" s="109"/>
      <c r="AA1023" s="109"/>
      <c r="AB1023" s="130"/>
      <c r="AC1023" s="131"/>
      <c r="AD1023" s="129" t="str">
        <f t="shared" si="158"/>
        <v/>
      </c>
      <c r="AE1023" s="132" t="str">
        <f t="shared" si="159"/>
        <v/>
      </c>
      <c r="AF1023" s="129" t="str">
        <f t="shared" si="160"/>
        <v/>
      </c>
      <c r="AG1023" s="132" t="str">
        <f t="shared" si="161"/>
        <v/>
      </c>
      <c r="AH1023" s="133" t="str">
        <f t="shared" si="157"/>
        <v/>
      </c>
      <c r="AI1023" s="133" t="str">
        <f t="shared" si="153"/>
        <v/>
      </c>
      <c r="AJ1023" s="110"/>
      <c r="AK1023" s="119" t="str">
        <f t="shared" si="154"/>
        <v/>
      </c>
      <c r="AL1023" s="119" t="str">
        <f t="shared" si="155"/>
        <v/>
      </c>
      <c r="AM1023" s="120" t="str">
        <f t="shared" si="156"/>
        <v/>
      </c>
    </row>
    <row r="1024" spans="26:39" ht="3" hidden="1" customHeight="1" x14ac:dyDescent="0.3">
      <c r="Z1024" s="109"/>
      <c r="AA1024" s="109"/>
      <c r="AB1024" s="130"/>
      <c r="AC1024" s="131"/>
      <c r="AD1024" s="129" t="str">
        <f t="shared" si="158"/>
        <v/>
      </c>
      <c r="AE1024" s="132" t="str">
        <f t="shared" si="159"/>
        <v/>
      </c>
      <c r="AF1024" s="129" t="str">
        <f t="shared" si="160"/>
        <v/>
      </c>
      <c r="AG1024" s="132" t="str">
        <f t="shared" si="161"/>
        <v/>
      </c>
      <c r="AH1024" s="133" t="str">
        <f t="shared" si="157"/>
        <v/>
      </c>
      <c r="AI1024" s="133" t="str">
        <f t="shared" si="153"/>
        <v/>
      </c>
      <c r="AJ1024" s="110"/>
      <c r="AK1024" s="119" t="str">
        <f t="shared" si="154"/>
        <v/>
      </c>
      <c r="AL1024" s="119" t="str">
        <f t="shared" si="155"/>
        <v/>
      </c>
      <c r="AM1024" s="120" t="str">
        <f t="shared" si="156"/>
        <v/>
      </c>
    </row>
    <row r="1025" spans="26:39" ht="3" hidden="1" customHeight="1" x14ac:dyDescent="0.3">
      <c r="Z1025" s="109"/>
      <c r="AA1025" s="109"/>
      <c r="AB1025" s="130"/>
      <c r="AC1025" s="131"/>
      <c r="AD1025" s="129" t="str">
        <f t="shared" si="158"/>
        <v/>
      </c>
      <c r="AE1025" s="132" t="str">
        <f t="shared" si="159"/>
        <v/>
      </c>
      <c r="AF1025" s="129" t="str">
        <f t="shared" si="160"/>
        <v/>
      </c>
      <c r="AG1025" s="132" t="str">
        <f t="shared" si="161"/>
        <v/>
      </c>
      <c r="AH1025" s="133" t="str">
        <f t="shared" si="157"/>
        <v/>
      </c>
      <c r="AI1025" s="133" t="str">
        <f t="shared" si="153"/>
        <v/>
      </c>
      <c r="AJ1025" s="110"/>
      <c r="AK1025" s="119" t="str">
        <f t="shared" si="154"/>
        <v/>
      </c>
      <c r="AL1025" s="119" t="str">
        <f t="shared" si="155"/>
        <v/>
      </c>
      <c r="AM1025" s="120" t="str">
        <f t="shared" si="156"/>
        <v/>
      </c>
    </row>
    <row r="1026" spans="26:39" ht="3" hidden="1" customHeight="1" x14ac:dyDescent="0.3">
      <c r="Z1026" s="109"/>
      <c r="AA1026" s="109"/>
      <c r="AB1026" s="130"/>
      <c r="AC1026" s="131"/>
      <c r="AD1026" s="129" t="str">
        <f t="shared" si="158"/>
        <v/>
      </c>
      <c r="AE1026" s="132" t="str">
        <f t="shared" si="159"/>
        <v/>
      </c>
      <c r="AF1026" s="129" t="str">
        <f t="shared" si="160"/>
        <v/>
      </c>
      <c r="AG1026" s="132" t="str">
        <f t="shared" si="161"/>
        <v/>
      </c>
      <c r="AH1026" s="133" t="str">
        <f t="shared" si="157"/>
        <v/>
      </c>
      <c r="AI1026" s="133" t="str">
        <f t="shared" si="153"/>
        <v/>
      </c>
      <c r="AJ1026" s="110"/>
      <c r="AK1026" s="119" t="str">
        <f t="shared" si="154"/>
        <v/>
      </c>
      <c r="AL1026" s="119" t="str">
        <f t="shared" si="155"/>
        <v/>
      </c>
      <c r="AM1026" s="120" t="str">
        <f t="shared" si="156"/>
        <v/>
      </c>
    </row>
    <row r="1027" spans="26:39" ht="3" hidden="1" customHeight="1" x14ac:dyDescent="0.3">
      <c r="Z1027" s="109"/>
      <c r="AA1027" s="109"/>
      <c r="AB1027" s="130"/>
      <c r="AC1027" s="131"/>
      <c r="AD1027" s="129" t="str">
        <f t="shared" si="158"/>
        <v/>
      </c>
      <c r="AE1027" s="132" t="str">
        <f t="shared" si="159"/>
        <v/>
      </c>
      <c r="AF1027" s="129" t="str">
        <f t="shared" si="160"/>
        <v/>
      </c>
      <c r="AG1027" s="132" t="str">
        <f t="shared" si="161"/>
        <v/>
      </c>
      <c r="AH1027" s="133" t="str">
        <f t="shared" si="157"/>
        <v/>
      </c>
      <c r="AI1027" s="133" t="str">
        <f t="shared" si="153"/>
        <v/>
      </c>
      <c r="AJ1027" s="110"/>
      <c r="AK1027" s="119" t="str">
        <f t="shared" si="154"/>
        <v/>
      </c>
      <c r="AL1027" s="119" t="str">
        <f t="shared" si="155"/>
        <v/>
      </c>
      <c r="AM1027" s="120" t="str">
        <f t="shared" si="156"/>
        <v/>
      </c>
    </row>
    <row r="1028" spans="26:39" ht="3" hidden="1" customHeight="1" x14ac:dyDescent="0.3">
      <c r="Z1028" s="109"/>
      <c r="AA1028" s="109"/>
      <c r="AB1028" s="130"/>
      <c r="AC1028" s="131"/>
      <c r="AD1028" s="129" t="str">
        <f t="shared" si="158"/>
        <v/>
      </c>
      <c r="AE1028" s="132" t="str">
        <f t="shared" si="159"/>
        <v/>
      </c>
      <c r="AF1028" s="129" t="str">
        <f t="shared" si="160"/>
        <v/>
      </c>
      <c r="AG1028" s="132" t="str">
        <f t="shared" si="161"/>
        <v/>
      </c>
      <c r="AH1028" s="133" t="str">
        <f t="shared" si="157"/>
        <v/>
      </c>
      <c r="AI1028" s="133" t="str">
        <f t="shared" si="153"/>
        <v/>
      </c>
      <c r="AJ1028" s="110"/>
      <c r="AK1028" s="119" t="str">
        <f t="shared" si="154"/>
        <v/>
      </c>
      <c r="AL1028" s="119" t="str">
        <f t="shared" si="155"/>
        <v/>
      </c>
      <c r="AM1028" s="120" t="str">
        <f t="shared" si="156"/>
        <v/>
      </c>
    </row>
    <row r="1029" spans="26:39" ht="3" hidden="1" customHeight="1" x14ac:dyDescent="0.3">
      <c r="Z1029" s="109"/>
      <c r="AA1029" s="109"/>
      <c r="AB1029" s="130"/>
      <c r="AC1029" s="131"/>
      <c r="AD1029" s="129" t="str">
        <f t="shared" si="158"/>
        <v/>
      </c>
      <c r="AE1029" s="132" t="str">
        <f t="shared" si="159"/>
        <v/>
      </c>
      <c r="AF1029" s="129" t="str">
        <f t="shared" si="160"/>
        <v/>
      </c>
      <c r="AG1029" s="132" t="str">
        <f t="shared" si="161"/>
        <v/>
      </c>
      <c r="AH1029" s="133" t="str">
        <f t="shared" si="157"/>
        <v/>
      </c>
      <c r="AI1029" s="133" t="str">
        <f t="shared" si="153"/>
        <v/>
      </c>
      <c r="AJ1029" s="110"/>
      <c r="AK1029" s="119" t="str">
        <f t="shared" si="154"/>
        <v/>
      </c>
      <c r="AL1029" s="119" t="str">
        <f t="shared" si="155"/>
        <v/>
      </c>
      <c r="AM1029" s="120" t="str">
        <f t="shared" si="156"/>
        <v/>
      </c>
    </row>
    <row r="1030" spans="26:39" ht="3" hidden="1" customHeight="1" x14ac:dyDescent="0.3">
      <c r="Z1030" s="109"/>
      <c r="AA1030" s="109"/>
      <c r="AB1030" s="130"/>
      <c r="AC1030" s="131"/>
      <c r="AD1030" s="129" t="str">
        <f t="shared" si="158"/>
        <v/>
      </c>
      <c r="AE1030" s="132" t="str">
        <f t="shared" si="159"/>
        <v/>
      </c>
      <c r="AF1030" s="129" t="str">
        <f t="shared" si="160"/>
        <v/>
      </c>
      <c r="AG1030" s="132" t="str">
        <f t="shared" si="161"/>
        <v/>
      </c>
      <c r="AH1030" s="133" t="str">
        <f t="shared" si="157"/>
        <v/>
      </c>
      <c r="AI1030" s="133" t="str">
        <f t="shared" si="153"/>
        <v/>
      </c>
      <c r="AJ1030" s="110"/>
      <c r="AK1030" s="119" t="str">
        <f t="shared" si="154"/>
        <v/>
      </c>
      <c r="AL1030" s="119" t="str">
        <f t="shared" si="155"/>
        <v/>
      </c>
      <c r="AM1030" s="120" t="str">
        <f t="shared" si="156"/>
        <v/>
      </c>
    </row>
    <row r="1031" spans="26:39" ht="3" hidden="1" customHeight="1" x14ac:dyDescent="0.3">
      <c r="Z1031" s="109"/>
      <c r="AA1031" s="109"/>
      <c r="AB1031" s="130"/>
      <c r="AC1031" s="131"/>
      <c r="AD1031" s="129" t="str">
        <f t="shared" si="158"/>
        <v/>
      </c>
      <c r="AE1031" s="132" t="str">
        <f t="shared" si="159"/>
        <v/>
      </c>
      <c r="AF1031" s="129" t="str">
        <f t="shared" si="160"/>
        <v/>
      </c>
      <c r="AG1031" s="132" t="str">
        <f t="shared" si="161"/>
        <v/>
      </c>
      <c r="AH1031" s="133" t="str">
        <f t="shared" si="157"/>
        <v/>
      </c>
      <c r="AI1031" s="133" t="str">
        <f t="shared" si="153"/>
        <v/>
      </c>
      <c r="AJ1031" s="110"/>
      <c r="AK1031" s="119" t="str">
        <f t="shared" si="154"/>
        <v/>
      </c>
      <c r="AL1031" s="119" t="str">
        <f t="shared" si="155"/>
        <v/>
      </c>
      <c r="AM1031" s="120" t="str">
        <f t="shared" si="156"/>
        <v/>
      </c>
    </row>
    <row r="1032" spans="26:39" ht="3" hidden="1" customHeight="1" x14ac:dyDescent="0.3">
      <c r="Z1032" s="109"/>
      <c r="AA1032" s="109"/>
      <c r="AB1032" s="130"/>
      <c r="AC1032" s="131"/>
      <c r="AD1032" s="129" t="str">
        <f t="shared" si="158"/>
        <v/>
      </c>
      <c r="AE1032" s="132" t="str">
        <f t="shared" si="159"/>
        <v/>
      </c>
      <c r="AF1032" s="129" t="str">
        <f t="shared" si="160"/>
        <v/>
      </c>
      <c r="AG1032" s="132" t="str">
        <f t="shared" si="161"/>
        <v/>
      </c>
      <c r="AH1032" s="133" t="str">
        <f t="shared" si="157"/>
        <v/>
      </c>
      <c r="AI1032" s="133" t="str">
        <f t="shared" si="153"/>
        <v/>
      </c>
      <c r="AJ1032" s="110"/>
      <c r="AK1032" s="119" t="str">
        <f t="shared" si="154"/>
        <v/>
      </c>
      <c r="AL1032" s="119" t="str">
        <f t="shared" si="155"/>
        <v/>
      </c>
      <c r="AM1032" s="120" t="str">
        <f t="shared" si="156"/>
        <v/>
      </c>
    </row>
    <row r="1033" spans="26:39" ht="3" hidden="1" customHeight="1" x14ac:dyDescent="0.3">
      <c r="Z1033" s="109"/>
      <c r="AA1033" s="109"/>
      <c r="AB1033" s="130"/>
      <c r="AC1033" s="131"/>
      <c r="AD1033" s="129" t="str">
        <f t="shared" si="158"/>
        <v/>
      </c>
      <c r="AE1033" s="132" t="str">
        <f t="shared" si="159"/>
        <v/>
      </c>
      <c r="AF1033" s="129" t="str">
        <f t="shared" si="160"/>
        <v/>
      </c>
      <c r="AG1033" s="132" t="str">
        <f t="shared" si="161"/>
        <v/>
      </c>
      <c r="AH1033" s="133" t="str">
        <f t="shared" si="157"/>
        <v/>
      </c>
      <c r="AI1033" s="133" t="str">
        <f t="shared" si="153"/>
        <v/>
      </c>
      <c r="AJ1033" s="110"/>
      <c r="AK1033" s="119" t="str">
        <f t="shared" si="154"/>
        <v/>
      </c>
      <c r="AL1033" s="119" t="str">
        <f t="shared" si="155"/>
        <v/>
      </c>
      <c r="AM1033" s="120" t="str">
        <f t="shared" si="156"/>
        <v/>
      </c>
    </row>
    <row r="1034" spans="26:39" ht="3" hidden="1" customHeight="1" x14ac:dyDescent="0.3">
      <c r="Z1034" s="109"/>
      <c r="AA1034" s="109"/>
      <c r="AB1034" s="130"/>
      <c r="AC1034" s="131"/>
      <c r="AD1034" s="129" t="str">
        <f t="shared" si="158"/>
        <v/>
      </c>
      <c r="AE1034" s="132" t="str">
        <f t="shared" si="159"/>
        <v/>
      </c>
      <c r="AF1034" s="129" t="str">
        <f t="shared" si="160"/>
        <v/>
      </c>
      <c r="AG1034" s="132" t="str">
        <f t="shared" si="161"/>
        <v/>
      </c>
      <c r="AH1034" s="133" t="str">
        <f t="shared" si="157"/>
        <v/>
      </c>
      <c r="AI1034" s="133" t="str">
        <f t="shared" si="153"/>
        <v/>
      </c>
      <c r="AJ1034" s="110"/>
      <c r="AK1034" s="119" t="str">
        <f t="shared" si="154"/>
        <v/>
      </c>
      <c r="AL1034" s="119" t="str">
        <f t="shared" si="155"/>
        <v/>
      </c>
      <c r="AM1034" s="120" t="str">
        <f t="shared" si="156"/>
        <v/>
      </c>
    </row>
    <row r="1035" spans="26:39" ht="3" hidden="1" customHeight="1" x14ac:dyDescent="0.3">
      <c r="Z1035" s="109"/>
      <c r="AA1035" s="109"/>
      <c r="AB1035" s="130"/>
      <c r="AC1035" s="131"/>
      <c r="AD1035" s="129" t="str">
        <f t="shared" si="158"/>
        <v/>
      </c>
      <c r="AE1035" s="132" t="str">
        <f t="shared" si="159"/>
        <v/>
      </c>
      <c r="AF1035" s="129" t="str">
        <f t="shared" si="160"/>
        <v/>
      </c>
      <c r="AG1035" s="132" t="str">
        <f t="shared" si="161"/>
        <v/>
      </c>
      <c r="AH1035" s="133" t="str">
        <f t="shared" si="157"/>
        <v/>
      </c>
      <c r="AI1035" s="133" t="str">
        <f t="shared" si="153"/>
        <v/>
      </c>
      <c r="AJ1035" s="110"/>
      <c r="AK1035" s="119" t="str">
        <f t="shared" si="154"/>
        <v/>
      </c>
      <c r="AL1035" s="119" t="str">
        <f t="shared" si="155"/>
        <v/>
      </c>
      <c r="AM1035" s="120" t="str">
        <f t="shared" si="156"/>
        <v/>
      </c>
    </row>
    <row r="1036" spans="26:39" ht="3" hidden="1" customHeight="1" x14ac:dyDescent="0.3">
      <c r="Z1036" s="109"/>
      <c r="AA1036" s="109"/>
      <c r="AB1036" s="130"/>
      <c r="AC1036" s="131"/>
      <c r="AD1036" s="129" t="str">
        <f t="shared" si="158"/>
        <v/>
      </c>
      <c r="AE1036" s="132" t="str">
        <f t="shared" si="159"/>
        <v/>
      </c>
      <c r="AF1036" s="129" t="str">
        <f t="shared" si="160"/>
        <v/>
      </c>
      <c r="AG1036" s="132" t="str">
        <f t="shared" si="161"/>
        <v/>
      </c>
      <c r="AH1036" s="133" t="str">
        <f t="shared" si="157"/>
        <v/>
      </c>
      <c r="AI1036" s="133" t="str">
        <f t="shared" si="153"/>
        <v/>
      </c>
      <c r="AJ1036" s="110"/>
      <c r="AK1036" s="119" t="str">
        <f t="shared" si="154"/>
        <v/>
      </c>
      <c r="AL1036" s="119" t="str">
        <f t="shared" si="155"/>
        <v/>
      </c>
      <c r="AM1036" s="120" t="str">
        <f t="shared" si="156"/>
        <v/>
      </c>
    </row>
    <row r="1037" spans="26:39" ht="3" hidden="1" customHeight="1" x14ac:dyDescent="0.3">
      <c r="Z1037" s="109"/>
      <c r="AA1037" s="109"/>
      <c r="AB1037" s="130"/>
      <c r="AC1037" s="131"/>
      <c r="AD1037" s="129" t="str">
        <f t="shared" si="158"/>
        <v/>
      </c>
      <c r="AE1037" s="132" t="str">
        <f t="shared" si="159"/>
        <v/>
      </c>
      <c r="AF1037" s="129" t="str">
        <f t="shared" si="160"/>
        <v/>
      </c>
      <c r="AG1037" s="132" t="str">
        <f t="shared" si="161"/>
        <v/>
      </c>
      <c r="AH1037" s="133" t="str">
        <f t="shared" si="157"/>
        <v/>
      </c>
      <c r="AI1037" s="133" t="str">
        <f t="shared" si="153"/>
        <v/>
      </c>
      <c r="AJ1037" s="110"/>
      <c r="AK1037" s="119" t="str">
        <f t="shared" si="154"/>
        <v/>
      </c>
      <c r="AL1037" s="119" t="str">
        <f t="shared" si="155"/>
        <v/>
      </c>
      <c r="AM1037" s="120" t="str">
        <f t="shared" si="156"/>
        <v/>
      </c>
    </row>
    <row r="1038" spans="26:39" ht="3" hidden="1" customHeight="1" x14ac:dyDescent="0.3">
      <c r="Z1038" s="109"/>
      <c r="AA1038" s="109"/>
      <c r="AB1038" s="130"/>
      <c r="AC1038" s="131"/>
      <c r="AD1038" s="129" t="str">
        <f t="shared" si="158"/>
        <v/>
      </c>
      <c r="AE1038" s="132" t="str">
        <f t="shared" si="159"/>
        <v/>
      </c>
      <c r="AF1038" s="129" t="str">
        <f t="shared" si="160"/>
        <v/>
      </c>
      <c r="AG1038" s="132" t="str">
        <f t="shared" si="161"/>
        <v/>
      </c>
      <c r="AH1038" s="133" t="str">
        <f t="shared" si="157"/>
        <v/>
      </c>
      <c r="AI1038" s="133" t="str">
        <f t="shared" si="153"/>
        <v/>
      </c>
      <c r="AJ1038" s="110"/>
      <c r="AK1038" s="119" t="str">
        <f t="shared" si="154"/>
        <v/>
      </c>
      <c r="AL1038" s="119" t="str">
        <f t="shared" si="155"/>
        <v/>
      </c>
      <c r="AM1038" s="120" t="str">
        <f t="shared" si="156"/>
        <v/>
      </c>
    </row>
    <row r="1039" spans="26:39" ht="3" hidden="1" customHeight="1" x14ac:dyDescent="0.3">
      <c r="Z1039" s="109"/>
      <c r="AA1039" s="109"/>
      <c r="AB1039" s="130"/>
      <c r="AC1039" s="131"/>
      <c r="AD1039" s="129" t="str">
        <f t="shared" si="158"/>
        <v/>
      </c>
      <c r="AE1039" s="132" t="str">
        <f t="shared" si="159"/>
        <v/>
      </c>
      <c r="AF1039" s="129" t="str">
        <f t="shared" si="160"/>
        <v/>
      </c>
      <c r="AG1039" s="132" t="str">
        <f t="shared" si="161"/>
        <v/>
      </c>
      <c r="AH1039" s="133" t="str">
        <f t="shared" si="157"/>
        <v/>
      </c>
      <c r="AI1039" s="133" t="str">
        <f t="shared" si="153"/>
        <v/>
      </c>
      <c r="AJ1039" s="110"/>
      <c r="AK1039" s="119" t="str">
        <f t="shared" si="154"/>
        <v/>
      </c>
      <c r="AL1039" s="119" t="str">
        <f t="shared" si="155"/>
        <v/>
      </c>
      <c r="AM1039" s="120" t="str">
        <f t="shared" si="156"/>
        <v/>
      </c>
    </row>
    <row r="1040" spans="26:39" ht="3" hidden="1" customHeight="1" x14ac:dyDescent="0.3">
      <c r="Z1040" s="109"/>
      <c r="AA1040" s="109"/>
      <c r="AB1040" s="130"/>
      <c r="AC1040" s="131"/>
      <c r="AD1040" s="129" t="str">
        <f t="shared" si="158"/>
        <v/>
      </c>
      <c r="AE1040" s="132" t="str">
        <f t="shared" si="159"/>
        <v/>
      </c>
      <c r="AF1040" s="129" t="str">
        <f t="shared" si="160"/>
        <v/>
      </c>
      <c r="AG1040" s="132" t="str">
        <f t="shared" si="161"/>
        <v/>
      </c>
      <c r="AH1040" s="133" t="str">
        <f t="shared" si="157"/>
        <v/>
      </c>
      <c r="AI1040" s="133" t="str">
        <f t="shared" si="153"/>
        <v/>
      </c>
      <c r="AJ1040" s="110"/>
      <c r="AK1040" s="119" t="str">
        <f t="shared" si="154"/>
        <v/>
      </c>
      <c r="AL1040" s="119" t="str">
        <f t="shared" si="155"/>
        <v/>
      </c>
      <c r="AM1040" s="120" t="str">
        <f t="shared" si="156"/>
        <v/>
      </c>
    </row>
    <row r="1041" spans="23:39" ht="3" hidden="1" customHeight="1" x14ac:dyDescent="0.3">
      <c r="Z1041" s="109"/>
      <c r="AA1041" s="109"/>
      <c r="AB1041" s="130"/>
      <c r="AC1041" s="131"/>
      <c r="AD1041" s="129" t="str">
        <f t="shared" si="158"/>
        <v/>
      </c>
      <c r="AE1041" s="132" t="str">
        <f t="shared" si="159"/>
        <v/>
      </c>
      <c r="AF1041" s="129" t="str">
        <f t="shared" si="160"/>
        <v/>
      </c>
      <c r="AG1041" s="132" t="str">
        <f t="shared" si="161"/>
        <v/>
      </c>
      <c r="AH1041" s="133" t="str">
        <f t="shared" si="157"/>
        <v/>
      </c>
      <c r="AI1041" s="133" t="str">
        <f t="shared" si="153"/>
        <v/>
      </c>
      <c r="AJ1041" s="110"/>
      <c r="AK1041" s="119" t="str">
        <f t="shared" si="154"/>
        <v/>
      </c>
      <c r="AL1041" s="119" t="str">
        <f t="shared" si="155"/>
        <v/>
      </c>
      <c r="AM1041" s="120" t="str">
        <f t="shared" si="156"/>
        <v/>
      </c>
    </row>
    <row r="1042" spans="23:39" ht="3" hidden="1" customHeight="1" x14ac:dyDescent="0.3">
      <c r="Z1042" s="109"/>
      <c r="AA1042" s="109"/>
      <c r="AB1042" s="130"/>
      <c r="AC1042" s="131"/>
      <c r="AD1042" s="129" t="str">
        <f t="shared" si="158"/>
        <v/>
      </c>
      <c r="AE1042" s="132" t="str">
        <f t="shared" si="159"/>
        <v/>
      </c>
      <c r="AF1042" s="129" t="str">
        <f t="shared" si="160"/>
        <v/>
      </c>
      <c r="AG1042" s="132" t="str">
        <f t="shared" si="161"/>
        <v/>
      </c>
      <c r="AH1042" s="133" t="str">
        <f t="shared" si="157"/>
        <v/>
      </c>
      <c r="AI1042" s="133" t="str">
        <f t="shared" si="153"/>
        <v/>
      </c>
      <c r="AJ1042" s="110"/>
      <c r="AK1042" s="119" t="str">
        <f t="shared" si="154"/>
        <v/>
      </c>
      <c r="AL1042" s="119" t="str">
        <f t="shared" si="155"/>
        <v/>
      </c>
      <c r="AM1042" s="120" t="str">
        <f t="shared" si="156"/>
        <v/>
      </c>
    </row>
    <row r="1043" spans="23:39" ht="3" hidden="1" customHeight="1" x14ac:dyDescent="0.3">
      <c r="Z1043" s="109"/>
      <c r="AA1043" s="109"/>
      <c r="AB1043" s="130"/>
      <c r="AC1043" s="131"/>
      <c r="AD1043" s="129" t="str">
        <f t="shared" si="158"/>
        <v/>
      </c>
      <c r="AE1043" s="132" t="str">
        <f t="shared" si="159"/>
        <v/>
      </c>
      <c r="AF1043" s="129" t="str">
        <f t="shared" si="160"/>
        <v/>
      </c>
      <c r="AG1043" s="132" t="str">
        <f t="shared" si="161"/>
        <v/>
      </c>
      <c r="AH1043" s="133" t="str">
        <f t="shared" si="157"/>
        <v/>
      </c>
      <c r="AI1043" s="133" t="str">
        <f t="shared" si="153"/>
        <v/>
      </c>
      <c r="AJ1043" s="110"/>
      <c r="AK1043" s="119" t="str">
        <f t="shared" si="154"/>
        <v/>
      </c>
      <c r="AL1043" s="119" t="str">
        <f t="shared" si="155"/>
        <v/>
      </c>
      <c r="AM1043" s="120" t="str">
        <f t="shared" si="156"/>
        <v/>
      </c>
    </row>
    <row r="1044" spans="23:39" ht="3" hidden="1" customHeight="1" x14ac:dyDescent="0.3">
      <c r="Z1044" s="109"/>
      <c r="AA1044" s="109"/>
      <c r="AB1044" s="130"/>
      <c r="AC1044" s="131"/>
      <c r="AD1044" s="129" t="str">
        <f t="shared" si="158"/>
        <v/>
      </c>
      <c r="AE1044" s="132" t="str">
        <f t="shared" si="159"/>
        <v/>
      </c>
      <c r="AF1044" s="129" t="str">
        <f t="shared" si="160"/>
        <v/>
      </c>
      <c r="AG1044" s="132" t="str">
        <f t="shared" si="161"/>
        <v/>
      </c>
      <c r="AH1044" s="133" t="str">
        <f t="shared" si="157"/>
        <v/>
      </c>
      <c r="AI1044" s="133" t="str">
        <f t="shared" si="153"/>
        <v/>
      </c>
      <c r="AJ1044" s="110"/>
      <c r="AK1044" s="119" t="str">
        <f t="shared" si="154"/>
        <v/>
      </c>
      <c r="AL1044" s="119" t="str">
        <f t="shared" si="155"/>
        <v/>
      </c>
      <c r="AM1044" s="120" t="str">
        <f t="shared" si="156"/>
        <v/>
      </c>
    </row>
    <row r="1045" spans="23:39" ht="3" hidden="1" customHeight="1" x14ac:dyDescent="0.3">
      <c r="Z1045" s="109"/>
      <c r="AA1045" s="109"/>
      <c r="AB1045" s="130"/>
      <c r="AC1045" s="131"/>
      <c r="AD1045" s="129" t="str">
        <f t="shared" si="158"/>
        <v/>
      </c>
      <c r="AE1045" s="132" t="str">
        <f t="shared" si="159"/>
        <v/>
      </c>
      <c r="AF1045" s="129" t="str">
        <f t="shared" si="160"/>
        <v/>
      </c>
      <c r="AG1045" s="132" t="str">
        <f t="shared" si="161"/>
        <v/>
      </c>
      <c r="AH1045" s="133" t="str">
        <f t="shared" si="157"/>
        <v/>
      </c>
      <c r="AI1045" s="133" t="str">
        <f t="shared" si="153"/>
        <v/>
      </c>
      <c r="AJ1045" s="110"/>
      <c r="AK1045" s="119" t="str">
        <f t="shared" si="154"/>
        <v/>
      </c>
      <c r="AL1045" s="119" t="str">
        <f t="shared" si="155"/>
        <v/>
      </c>
      <c r="AM1045" s="120" t="str">
        <f t="shared" si="156"/>
        <v/>
      </c>
    </row>
    <row r="1046" spans="23:39" ht="3" hidden="1" customHeight="1" x14ac:dyDescent="0.3">
      <c r="Z1046" s="109"/>
      <c r="AA1046" s="109"/>
      <c r="AB1046" s="130"/>
      <c r="AC1046" s="131"/>
      <c r="AD1046" s="129" t="str">
        <f t="shared" si="158"/>
        <v/>
      </c>
      <c r="AE1046" s="132" t="str">
        <f t="shared" si="159"/>
        <v/>
      </c>
      <c r="AF1046" s="129" t="str">
        <f t="shared" si="160"/>
        <v/>
      </c>
      <c r="AG1046" s="132" t="str">
        <f t="shared" si="161"/>
        <v/>
      </c>
      <c r="AH1046" s="133" t="str">
        <f t="shared" si="157"/>
        <v/>
      </c>
      <c r="AI1046" s="133" t="str">
        <f t="shared" si="153"/>
        <v/>
      </c>
      <c r="AJ1046" s="110"/>
      <c r="AK1046" s="119" t="str">
        <f t="shared" si="154"/>
        <v/>
      </c>
      <c r="AL1046" s="119" t="str">
        <f t="shared" si="155"/>
        <v/>
      </c>
      <c r="AM1046" s="120" t="str">
        <f t="shared" si="156"/>
        <v/>
      </c>
    </row>
    <row r="1047" spans="23:39" ht="3" hidden="1" customHeight="1" x14ac:dyDescent="0.3">
      <c r="Z1047" s="109"/>
      <c r="AA1047" s="109"/>
      <c r="AB1047" s="130"/>
      <c r="AC1047" s="131"/>
      <c r="AD1047" s="129" t="str">
        <f t="shared" si="158"/>
        <v/>
      </c>
      <c r="AE1047" s="132" t="str">
        <f t="shared" si="159"/>
        <v/>
      </c>
      <c r="AF1047" s="129" t="str">
        <f t="shared" si="160"/>
        <v/>
      </c>
      <c r="AG1047" s="132" t="str">
        <f t="shared" si="161"/>
        <v/>
      </c>
      <c r="AH1047" s="133" t="str">
        <f t="shared" si="157"/>
        <v/>
      </c>
      <c r="AI1047" s="133" t="str">
        <f t="shared" si="153"/>
        <v/>
      </c>
      <c r="AJ1047" s="110"/>
      <c r="AK1047" s="119" t="str">
        <f t="shared" si="154"/>
        <v/>
      </c>
      <c r="AL1047" s="119" t="str">
        <f t="shared" si="155"/>
        <v/>
      </c>
      <c r="AM1047" s="120" t="str">
        <f t="shared" si="156"/>
        <v/>
      </c>
    </row>
    <row r="1048" spans="23:39" ht="3" hidden="1" customHeight="1" x14ac:dyDescent="0.3">
      <c r="Z1048" s="109"/>
      <c r="AA1048" s="109"/>
      <c r="AB1048" s="130"/>
      <c r="AC1048" s="131"/>
      <c r="AD1048" s="129" t="str">
        <f t="shared" ref="AD1048:AD1051" si="162">IF(AC1048="","",AD$951+(2*(AC1048-AC$951)*AA$956))</f>
        <v/>
      </c>
      <c r="AE1048" s="132" t="str">
        <f t="shared" si="159"/>
        <v/>
      </c>
      <c r="AF1048" s="129" t="str">
        <f t="shared" si="160"/>
        <v/>
      </c>
      <c r="AG1048" s="132" t="str">
        <f t="shared" si="161"/>
        <v/>
      </c>
      <c r="AH1048" s="133" t="str">
        <f t="shared" si="157"/>
        <v/>
      </c>
      <c r="AI1048" s="133" t="str">
        <f t="shared" si="153"/>
        <v/>
      </c>
      <c r="AJ1048" s="110"/>
      <c r="AK1048" s="119" t="str">
        <f t="shared" si="154"/>
        <v/>
      </c>
      <c r="AL1048" s="119" t="str">
        <f t="shared" si="155"/>
        <v/>
      </c>
      <c r="AM1048" s="120" t="str">
        <f t="shared" si="156"/>
        <v/>
      </c>
    </row>
    <row r="1049" spans="23:39" ht="3" hidden="1" customHeight="1" x14ac:dyDescent="0.3">
      <c r="Z1049" s="109"/>
      <c r="AA1049" s="109"/>
      <c r="AB1049" s="130"/>
      <c r="AC1049" s="131"/>
      <c r="AD1049" s="129" t="str">
        <f t="shared" si="162"/>
        <v/>
      </c>
      <c r="AE1049" s="132" t="str">
        <f t="shared" si="159"/>
        <v/>
      </c>
      <c r="AF1049" s="129" t="str">
        <f t="shared" si="160"/>
        <v/>
      </c>
      <c r="AG1049" s="132" t="str">
        <f t="shared" si="161"/>
        <v/>
      </c>
      <c r="AH1049" s="133" t="str">
        <f t="shared" si="157"/>
        <v/>
      </c>
      <c r="AI1049" s="133" t="str">
        <f t="shared" si="153"/>
        <v/>
      </c>
      <c r="AJ1049" s="110"/>
      <c r="AK1049" s="119" t="str">
        <f t="shared" si="154"/>
        <v/>
      </c>
      <c r="AL1049" s="119" t="str">
        <f t="shared" si="155"/>
        <v/>
      </c>
      <c r="AM1049" s="120" t="str">
        <f t="shared" si="156"/>
        <v/>
      </c>
    </row>
    <row r="1050" spans="23:39" ht="3" hidden="1" customHeight="1" x14ac:dyDescent="0.3">
      <c r="Z1050" s="109"/>
      <c r="AA1050" s="109"/>
      <c r="AB1050" s="130"/>
      <c r="AC1050" s="131"/>
      <c r="AD1050" s="129" t="str">
        <f t="shared" si="162"/>
        <v/>
      </c>
      <c r="AE1050" s="132" t="str">
        <f t="shared" si="159"/>
        <v/>
      </c>
      <c r="AF1050" s="129" t="str">
        <f t="shared" si="160"/>
        <v/>
      </c>
      <c r="AG1050" s="132" t="str">
        <f t="shared" si="161"/>
        <v/>
      </c>
      <c r="AH1050" s="133" t="str">
        <f t="shared" si="157"/>
        <v/>
      </c>
      <c r="AI1050" s="133" t="str">
        <f t="shared" si="153"/>
        <v/>
      </c>
      <c r="AJ1050" s="110"/>
      <c r="AK1050" s="119" t="str">
        <f t="shared" si="154"/>
        <v/>
      </c>
      <c r="AL1050" s="119" t="str">
        <f t="shared" si="155"/>
        <v/>
      </c>
      <c r="AM1050" s="120" t="str">
        <f t="shared" si="156"/>
        <v/>
      </c>
    </row>
    <row r="1051" spans="23:39" ht="3" hidden="1" customHeight="1" x14ac:dyDescent="0.3">
      <c r="Z1051" s="109"/>
      <c r="AA1051" s="109"/>
      <c r="AB1051" s="130"/>
      <c r="AC1051" s="131"/>
      <c r="AD1051" s="129" t="str">
        <f t="shared" si="162"/>
        <v/>
      </c>
      <c r="AE1051" s="132" t="str">
        <f t="shared" si="159"/>
        <v/>
      </c>
      <c r="AF1051" s="129" t="str">
        <f t="shared" si="160"/>
        <v/>
      </c>
      <c r="AG1051" s="132" t="str">
        <f t="shared" si="161"/>
        <v/>
      </c>
      <c r="AH1051" s="133" t="str">
        <f t="shared" si="157"/>
        <v/>
      </c>
      <c r="AI1051" s="133" t="str">
        <f t="shared" si="153"/>
        <v/>
      </c>
      <c r="AJ1051" s="110"/>
      <c r="AK1051" s="119" t="str">
        <f t="shared" si="154"/>
        <v/>
      </c>
      <c r="AL1051" s="119" t="str">
        <f t="shared" si="155"/>
        <v/>
      </c>
      <c r="AM1051" s="120" t="str">
        <f t="shared" si="156"/>
        <v/>
      </c>
    </row>
    <row r="1052" spans="23:39" ht="3" hidden="1" customHeight="1" x14ac:dyDescent="0.3">
      <c r="AB1052" s="130"/>
      <c r="AC1052" s="131"/>
      <c r="AD1052" s="129" t="str">
        <f t="shared" ref="AD1052:AD1083" si="163">IF(AC1052="","",AD$1051+(2*(AC1052-AC$1051)*AA$1056))</f>
        <v/>
      </c>
      <c r="AE1052" s="132" t="str">
        <f>IF(AC1052="","",(AD1052/2)^2*3.1415)</f>
        <v/>
      </c>
      <c r="AF1052" s="129" t="str">
        <f>IF(AC1052="","",(AC1052-AC1051)/3*(AE1051+AE1052+(AE1052*AE1051)^0.5))</f>
        <v/>
      </c>
      <c r="AG1052" s="132" t="str">
        <f>IF(AC1052="","",AG1051+AF1052)</f>
        <v/>
      </c>
      <c r="AH1052" s="133" t="str">
        <f t="shared" si="157"/>
        <v/>
      </c>
      <c r="AI1052" s="133" t="str">
        <f t="shared" si="153"/>
        <v/>
      </c>
      <c r="AJ1052" s="110"/>
      <c r="AK1052" s="119" t="str">
        <f t="shared" si="154"/>
        <v/>
      </c>
      <c r="AL1052" s="119" t="str">
        <f t="shared" si="155"/>
        <v/>
      </c>
      <c r="AM1052" s="120" t="str">
        <f t="shared" si="156"/>
        <v/>
      </c>
    </row>
    <row r="1053" spans="23:39" ht="3" hidden="1" customHeight="1" x14ac:dyDescent="0.3">
      <c r="AB1053" s="130"/>
      <c r="AC1053" s="131"/>
      <c r="AD1053" s="129" t="str">
        <f t="shared" si="163"/>
        <v/>
      </c>
      <c r="AE1053" s="132" t="str">
        <f t="shared" ref="AE1053:AE1116" si="164">IF(AC1053="","",(AD1053/2)^2*3.1415)</f>
        <v/>
      </c>
      <c r="AF1053" s="129" t="str">
        <f t="shared" ref="AF1053:AF1116" si="165">IF(AC1053="","",(AC1053-AC1052)/3*(AE1052+AE1053+(AE1053*AE1052)^0.5))</f>
        <v/>
      </c>
      <c r="AG1053" s="132" t="str">
        <f t="shared" ref="AG1053:AG1116" si="166">IF(AC1053="","",AG1052+AF1053)</f>
        <v/>
      </c>
      <c r="AH1053" s="133" t="str">
        <f t="shared" si="157"/>
        <v/>
      </c>
      <c r="AI1053" s="133" t="str">
        <f t="shared" si="153"/>
        <v/>
      </c>
      <c r="AJ1053" s="110"/>
      <c r="AK1053" s="119" t="str">
        <f t="shared" si="154"/>
        <v/>
      </c>
      <c r="AL1053" s="119" t="str">
        <f t="shared" si="155"/>
        <v/>
      </c>
      <c r="AM1053" s="120" t="str">
        <f t="shared" si="156"/>
        <v/>
      </c>
    </row>
    <row r="1054" spans="23:39" ht="3" hidden="1" customHeight="1" x14ac:dyDescent="0.3">
      <c r="W1054" s="112"/>
      <c r="X1054" s="125"/>
      <c r="Y1054" s="125"/>
      <c r="Z1054" s="126"/>
      <c r="AA1054" s="126"/>
      <c r="AB1054" s="130"/>
      <c r="AC1054" s="131"/>
      <c r="AD1054" s="129" t="str">
        <f t="shared" si="163"/>
        <v/>
      </c>
      <c r="AE1054" s="132" t="str">
        <f t="shared" si="164"/>
        <v/>
      </c>
      <c r="AF1054" s="129" t="str">
        <f t="shared" si="165"/>
        <v/>
      </c>
      <c r="AG1054" s="132" t="str">
        <f t="shared" si="166"/>
        <v/>
      </c>
      <c r="AH1054" s="133" t="str">
        <f t="shared" si="157"/>
        <v/>
      </c>
      <c r="AI1054" s="133" t="str">
        <f t="shared" si="153"/>
        <v/>
      </c>
      <c r="AJ1054" s="110"/>
      <c r="AK1054" s="119" t="str">
        <f t="shared" si="154"/>
        <v/>
      </c>
      <c r="AL1054" s="119" t="str">
        <f t="shared" si="155"/>
        <v/>
      </c>
      <c r="AM1054" s="120" t="str">
        <f t="shared" si="156"/>
        <v/>
      </c>
    </row>
    <row r="1055" spans="23:39" ht="3" hidden="1" customHeight="1" x14ac:dyDescent="0.3">
      <c r="X1055" s="110"/>
      <c r="Z1055" s="129"/>
      <c r="AA1055" s="109"/>
      <c r="AB1055" s="130"/>
      <c r="AC1055" s="131"/>
      <c r="AD1055" s="129" t="str">
        <f t="shared" si="163"/>
        <v/>
      </c>
      <c r="AE1055" s="132" t="str">
        <f t="shared" si="164"/>
        <v/>
      </c>
      <c r="AF1055" s="129" t="str">
        <f t="shared" si="165"/>
        <v/>
      </c>
      <c r="AG1055" s="132" t="str">
        <f t="shared" si="166"/>
        <v/>
      </c>
      <c r="AH1055" s="133" t="str">
        <f t="shared" si="157"/>
        <v/>
      </c>
      <c r="AI1055" s="133" t="str">
        <f t="shared" si="153"/>
        <v/>
      </c>
      <c r="AJ1055" s="110"/>
      <c r="AK1055" s="119" t="str">
        <f t="shared" si="154"/>
        <v/>
      </c>
      <c r="AL1055" s="119" t="str">
        <f t="shared" si="155"/>
        <v/>
      </c>
      <c r="AM1055" s="120" t="str">
        <f t="shared" si="156"/>
        <v/>
      </c>
    </row>
    <row r="1056" spans="23:39" ht="3" hidden="1" customHeight="1" x14ac:dyDescent="0.3">
      <c r="X1056" s="110"/>
      <c r="Z1056" s="129"/>
      <c r="AA1056" s="109"/>
      <c r="AB1056" s="130"/>
      <c r="AC1056" s="131"/>
      <c r="AD1056" s="129" t="str">
        <f t="shared" si="163"/>
        <v/>
      </c>
      <c r="AE1056" s="132" t="str">
        <f t="shared" si="164"/>
        <v/>
      </c>
      <c r="AF1056" s="129" t="str">
        <f t="shared" si="165"/>
        <v/>
      </c>
      <c r="AG1056" s="132" t="str">
        <f t="shared" si="166"/>
        <v/>
      </c>
      <c r="AH1056" s="133" t="str">
        <f t="shared" si="157"/>
        <v/>
      </c>
      <c r="AI1056" s="133" t="str">
        <f t="shared" si="153"/>
        <v/>
      </c>
      <c r="AJ1056" s="110"/>
      <c r="AK1056" s="119" t="str">
        <f t="shared" si="154"/>
        <v/>
      </c>
      <c r="AL1056" s="119" t="str">
        <f t="shared" si="155"/>
        <v/>
      </c>
      <c r="AM1056" s="120" t="str">
        <f t="shared" si="156"/>
        <v/>
      </c>
    </row>
    <row r="1057" spans="24:39" ht="3" hidden="1" customHeight="1" x14ac:dyDescent="0.3">
      <c r="Z1057" s="109"/>
      <c r="AA1057" s="109"/>
      <c r="AB1057" s="130"/>
      <c r="AC1057" s="131"/>
      <c r="AD1057" s="129" t="str">
        <f t="shared" si="163"/>
        <v/>
      </c>
      <c r="AE1057" s="132" t="str">
        <f t="shared" si="164"/>
        <v/>
      </c>
      <c r="AF1057" s="129" t="str">
        <f t="shared" si="165"/>
        <v/>
      </c>
      <c r="AG1057" s="132" t="str">
        <f t="shared" si="166"/>
        <v/>
      </c>
      <c r="AH1057" s="133" t="str">
        <f t="shared" si="157"/>
        <v/>
      </c>
      <c r="AI1057" s="133" t="str">
        <f t="shared" si="153"/>
        <v/>
      </c>
      <c r="AJ1057" s="110"/>
      <c r="AK1057" s="119" t="str">
        <f t="shared" si="154"/>
        <v/>
      </c>
      <c r="AL1057" s="119" t="str">
        <f t="shared" si="155"/>
        <v/>
      </c>
      <c r="AM1057" s="120" t="str">
        <f t="shared" si="156"/>
        <v/>
      </c>
    </row>
    <row r="1058" spans="24:39" ht="3" hidden="1" customHeight="1" x14ac:dyDescent="0.3">
      <c r="Z1058" s="109"/>
      <c r="AA1058" s="109"/>
      <c r="AB1058" s="130"/>
      <c r="AC1058" s="131"/>
      <c r="AD1058" s="129" t="str">
        <f t="shared" si="163"/>
        <v/>
      </c>
      <c r="AE1058" s="132" t="str">
        <f t="shared" si="164"/>
        <v/>
      </c>
      <c r="AF1058" s="129" t="str">
        <f t="shared" si="165"/>
        <v/>
      </c>
      <c r="AG1058" s="132" t="str">
        <f t="shared" si="166"/>
        <v/>
      </c>
      <c r="AH1058" s="133" t="str">
        <f t="shared" si="157"/>
        <v/>
      </c>
      <c r="AI1058" s="133" t="str">
        <f t="shared" si="153"/>
        <v/>
      </c>
      <c r="AJ1058" s="110"/>
      <c r="AK1058" s="119" t="str">
        <f t="shared" si="154"/>
        <v/>
      </c>
      <c r="AL1058" s="119" t="str">
        <f t="shared" si="155"/>
        <v/>
      </c>
      <c r="AM1058" s="120" t="str">
        <f t="shared" si="156"/>
        <v/>
      </c>
    </row>
    <row r="1059" spans="24:39" ht="3" hidden="1" customHeight="1" x14ac:dyDescent="0.3">
      <c r="Z1059" s="109"/>
      <c r="AA1059" s="109"/>
      <c r="AB1059" s="130"/>
      <c r="AC1059" s="131"/>
      <c r="AD1059" s="129" t="str">
        <f t="shared" si="163"/>
        <v/>
      </c>
      <c r="AE1059" s="132" t="str">
        <f t="shared" si="164"/>
        <v/>
      </c>
      <c r="AF1059" s="129" t="str">
        <f t="shared" si="165"/>
        <v/>
      </c>
      <c r="AG1059" s="132" t="str">
        <f t="shared" si="166"/>
        <v/>
      </c>
      <c r="AH1059" s="133" t="str">
        <f t="shared" si="157"/>
        <v/>
      </c>
      <c r="AI1059" s="133" t="str">
        <f t="shared" si="153"/>
        <v/>
      </c>
      <c r="AJ1059" s="110"/>
      <c r="AK1059" s="119" t="str">
        <f t="shared" si="154"/>
        <v/>
      </c>
      <c r="AL1059" s="119" t="str">
        <f t="shared" si="155"/>
        <v/>
      </c>
      <c r="AM1059" s="120" t="str">
        <f t="shared" si="156"/>
        <v/>
      </c>
    </row>
    <row r="1060" spans="24:39" ht="3" hidden="1" customHeight="1" x14ac:dyDescent="0.3">
      <c r="Z1060" s="109"/>
      <c r="AA1060" s="109"/>
      <c r="AB1060" s="130"/>
      <c r="AC1060" s="131"/>
      <c r="AD1060" s="129" t="str">
        <f t="shared" si="163"/>
        <v/>
      </c>
      <c r="AE1060" s="132" t="str">
        <f t="shared" si="164"/>
        <v/>
      </c>
      <c r="AF1060" s="129" t="str">
        <f t="shared" si="165"/>
        <v/>
      </c>
      <c r="AG1060" s="132" t="str">
        <f t="shared" si="166"/>
        <v/>
      </c>
      <c r="AH1060" s="133" t="str">
        <f t="shared" si="157"/>
        <v/>
      </c>
      <c r="AI1060" s="133" t="str">
        <f t="shared" si="153"/>
        <v/>
      </c>
      <c r="AJ1060" s="110"/>
      <c r="AK1060" s="119" t="str">
        <f t="shared" si="154"/>
        <v/>
      </c>
      <c r="AL1060" s="119" t="str">
        <f t="shared" si="155"/>
        <v/>
      </c>
      <c r="AM1060" s="120" t="str">
        <f t="shared" si="156"/>
        <v/>
      </c>
    </row>
    <row r="1061" spans="24:39" ht="3" hidden="1" customHeight="1" x14ac:dyDescent="0.3">
      <c r="Z1061" s="109"/>
      <c r="AA1061" s="109"/>
      <c r="AB1061" s="130"/>
      <c r="AC1061" s="131"/>
      <c r="AD1061" s="129" t="str">
        <f t="shared" si="163"/>
        <v/>
      </c>
      <c r="AE1061" s="132" t="str">
        <f t="shared" si="164"/>
        <v/>
      </c>
      <c r="AF1061" s="129" t="str">
        <f t="shared" si="165"/>
        <v/>
      </c>
      <c r="AG1061" s="132" t="str">
        <f t="shared" si="166"/>
        <v/>
      </c>
      <c r="AH1061" s="133" t="str">
        <f t="shared" si="157"/>
        <v/>
      </c>
      <c r="AI1061" s="133" t="str">
        <f t="shared" si="153"/>
        <v/>
      </c>
      <c r="AJ1061" s="110"/>
      <c r="AK1061" s="119" t="str">
        <f t="shared" si="154"/>
        <v/>
      </c>
      <c r="AL1061" s="119" t="str">
        <f t="shared" si="155"/>
        <v/>
      </c>
      <c r="AM1061" s="120" t="str">
        <f t="shared" si="156"/>
        <v/>
      </c>
    </row>
    <row r="1062" spans="24:39" ht="3" hidden="1" customHeight="1" x14ac:dyDescent="0.3">
      <c r="Z1062" s="109"/>
      <c r="AA1062" s="109"/>
      <c r="AB1062" s="130"/>
      <c r="AC1062" s="131"/>
      <c r="AD1062" s="129" t="str">
        <f t="shared" si="163"/>
        <v/>
      </c>
      <c r="AE1062" s="132" t="str">
        <f t="shared" si="164"/>
        <v/>
      </c>
      <c r="AF1062" s="129" t="str">
        <f t="shared" si="165"/>
        <v/>
      </c>
      <c r="AG1062" s="132" t="str">
        <f t="shared" si="166"/>
        <v/>
      </c>
      <c r="AH1062" s="133" t="str">
        <f t="shared" si="157"/>
        <v/>
      </c>
      <c r="AI1062" s="133" t="str">
        <f t="shared" si="153"/>
        <v/>
      </c>
      <c r="AJ1062" s="110"/>
      <c r="AK1062" s="119" t="str">
        <f t="shared" si="154"/>
        <v/>
      </c>
      <c r="AL1062" s="119" t="str">
        <f t="shared" si="155"/>
        <v/>
      </c>
      <c r="AM1062" s="120" t="str">
        <f t="shared" si="156"/>
        <v/>
      </c>
    </row>
    <row r="1063" spans="24:39" ht="3" hidden="1" customHeight="1" x14ac:dyDescent="0.3">
      <c r="Z1063" s="109"/>
      <c r="AA1063" s="109"/>
      <c r="AB1063" s="130"/>
      <c r="AC1063" s="131"/>
      <c r="AD1063" s="129" t="str">
        <f t="shared" si="163"/>
        <v/>
      </c>
      <c r="AE1063" s="132" t="str">
        <f t="shared" si="164"/>
        <v/>
      </c>
      <c r="AF1063" s="129" t="str">
        <f t="shared" si="165"/>
        <v/>
      </c>
      <c r="AG1063" s="132" t="str">
        <f t="shared" si="166"/>
        <v/>
      </c>
      <c r="AH1063" s="133" t="str">
        <f t="shared" si="157"/>
        <v/>
      </c>
      <c r="AI1063" s="133" t="str">
        <f t="shared" si="153"/>
        <v/>
      </c>
      <c r="AJ1063" s="110"/>
      <c r="AK1063" s="119" t="str">
        <f t="shared" si="154"/>
        <v/>
      </c>
      <c r="AL1063" s="119" t="str">
        <f t="shared" si="155"/>
        <v/>
      </c>
      <c r="AM1063" s="120" t="str">
        <f t="shared" si="156"/>
        <v/>
      </c>
    </row>
    <row r="1064" spans="24:39" ht="3" hidden="1" customHeight="1" x14ac:dyDescent="0.3">
      <c r="Z1064" s="109"/>
      <c r="AA1064" s="109"/>
      <c r="AB1064" s="130"/>
      <c r="AC1064" s="131"/>
      <c r="AD1064" s="129" t="str">
        <f t="shared" si="163"/>
        <v/>
      </c>
      <c r="AE1064" s="132" t="str">
        <f t="shared" si="164"/>
        <v/>
      </c>
      <c r="AF1064" s="129" t="str">
        <f t="shared" si="165"/>
        <v/>
      </c>
      <c r="AG1064" s="132" t="str">
        <f t="shared" si="166"/>
        <v/>
      </c>
      <c r="AH1064" s="133" t="str">
        <f t="shared" si="157"/>
        <v/>
      </c>
      <c r="AI1064" s="133" t="str">
        <f t="shared" si="153"/>
        <v/>
      </c>
      <c r="AJ1064" s="110"/>
      <c r="AK1064" s="119" t="str">
        <f t="shared" si="154"/>
        <v/>
      </c>
      <c r="AL1064" s="119" t="str">
        <f t="shared" si="155"/>
        <v/>
      </c>
      <c r="AM1064" s="120" t="str">
        <f t="shared" si="156"/>
        <v/>
      </c>
    </row>
    <row r="1065" spans="24:39" ht="3" hidden="1" customHeight="1" x14ac:dyDescent="0.3">
      <c r="Z1065" s="109"/>
      <c r="AA1065" s="109"/>
      <c r="AB1065" s="130"/>
      <c r="AC1065" s="131"/>
      <c r="AD1065" s="129" t="str">
        <f t="shared" si="163"/>
        <v/>
      </c>
      <c r="AE1065" s="132" t="str">
        <f t="shared" si="164"/>
        <v/>
      </c>
      <c r="AF1065" s="129" t="str">
        <f t="shared" si="165"/>
        <v/>
      </c>
      <c r="AG1065" s="132" t="str">
        <f t="shared" si="166"/>
        <v/>
      </c>
      <c r="AH1065" s="133" t="str">
        <f t="shared" si="157"/>
        <v/>
      </c>
      <c r="AI1065" s="133" t="str">
        <f t="shared" si="153"/>
        <v/>
      </c>
      <c r="AJ1065" s="110"/>
      <c r="AK1065" s="119" t="str">
        <f t="shared" si="154"/>
        <v/>
      </c>
      <c r="AL1065" s="119" t="str">
        <f t="shared" si="155"/>
        <v/>
      </c>
      <c r="AM1065" s="120" t="str">
        <f t="shared" si="156"/>
        <v/>
      </c>
    </row>
    <row r="1066" spans="24:39" ht="3" hidden="1" customHeight="1" x14ac:dyDescent="0.3">
      <c r="Z1066" s="109"/>
      <c r="AA1066" s="109"/>
      <c r="AB1066" s="130"/>
      <c r="AC1066" s="131"/>
      <c r="AD1066" s="129" t="str">
        <f t="shared" si="163"/>
        <v/>
      </c>
      <c r="AE1066" s="132" t="str">
        <f t="shared" si="164"/>
        <v/>
      </c>
      <c r="AF1066" s="129" t="str">
        <f t="shared" si="165"/>
        <v/>
      </c>
      <c r="AG1066" s="132" t="str">
        <f t="shared" si="166"/>
        <v/>
      </c>
      <c r="AH1066" s="133" t="str">
        <f t="shared" si="157"/>
        <v/>
      </c>
      <c r="AI1066" s="133" t="str">
        <f t="shared" si="153"/>
        <v/>
      </c>
      <c r="AJ1066" s="110"/>
      <c r="AK1066" s="119" t="str">
        <f t="shared" si="154"/>
        <v/>
      </c>
      <c r="AL1066" s="119" t="str">
        <f t="shared" si="155"/>
        <v/>
      </c>
      <c r="AM1066" s="120" t="str">
        <f t="shared" si="156"/>
        <v/>
      </c>
    </row>
    <row r="1067" spans="24:39" ht="3" hidden="1" customHeight="1" x14ac:dyDescent="0.3">
      <c r="Z1067" s="109"/>
      <c r="AA1067" s="109"/>
      <c r="AB1067" s="130"/>
      <c r="AC1067" s="131"/>
      <c r="AD1067" s="129" t="str">
        <f t="shared" si="163"/>
        <v/>
      </c>
      <c r="AE1067" s="132" t="str">
        <f t="shared" si="164"/>
        <v/>
      </c>
      <c r="AF1067" s="129" t="str">
        <f t="shared" si="165"/>
        <v/>
      </c>
      <c r="AG1067" s="132" t="str">
        <f t="shared" si="166"/>
        <v/>
      </c>
      <c r="AH1067" s="133" t="str">
        <f t="shared" si="157"/>
        <v/>
      </c>
      <c r="AI1067" s="133" t="str">
        <f t="shared" si="153"/>
        <v/>
      </c>
      <c r="AJ1067" s="110"/>
      <c r="AK1067" s="119" t="str">
        <f t="shared" si="154"/>
        <v/>
      </c>
      <c r="AL1067" s="119" t="str">
        <f t="shared" si="155"/>
        <v/>
      </c>
      <c r="AM1067" s="120" t="str">
        <f t="shared" si="156"/>
        <v/>
      </c>
    </row>
    <row r="1068" spans="24:39" ht="3" hidden="1" customHeight="1" x14ac:dyDescent="0.3">
      <c r="Z1068" s="109"/>
      <c r="AA1068" s="109"/>
      <c r="AB1068" s="130"/>
      <c r="AC1068" s="131"/>
      <c r="AD1068" s="129" t="str">
        <f t="shared" si="163"/>
        <v/>
      </c>
      <c r="AE1068" s="132" t="str">
        <f t="shared" si="164"/>
        <v/>
      </c>
      <c r="AF1068" s="129" t="str">
        <f t="shared" si="165"/>
        <v/>
      </c>
      <c r="AG1068" s="132" t="str">
        <f t="shared" si="166"/>
        <v/>
      </c>
      <c r="AH1068" s="133" t="str">
        <f t="shared" si="157"/>
        <v/>
      </c>
      <c r="AI1068" s="133" t="str">
        <f t="shared" si="153"/>
        <v/>
      </c>
      <c r="AJ1068" s="110"/>
      <c r="AK1068" s="119" t="str">
        <f t="shared" si="154"/>
        <v/>
      </c>
      <c r="AL1068" s="119" t="str">
        <f t="shared" si="155"/>
        <v/>
      </c>
      <c r="AM1068" s="120" t="str">
        <f t="shared" si="156"/>
        <v/>
      </c>
    </row>
    <row r="1069" spans="24:39" ht="3" hidden="1" customHeight="1" x14ac:dyDescent="0.3">
      <c r="Z1069" s="109"/>
      <c r="AA1069" s="109"/>
      <c r="AB1069" s="130"/>
      <c r="AC1069" s="131"/>
      <c r="AD1069" s="129" t="str">
        <f t="shared" si="163"/>
        <v/>
      </c>
      <c r="AE1069" s="132" t="str">
        <f t="shared" si="164"/>
        <v/>
      </c>
      <c r="AF1069" s="129" t="str">
        <f t="shared" si="165"/>
        <v/>
      </c>
      <c r="AG1069" s="132" t="str">
        <f t="shared" si="166"/>
        <v/>
      </c>
      <c r="AH1069" s="133" t="str">
        <f t="shared" si="157"/>
        <v/>
      </c>
      <c r="AI1069" s="133" t="str">
        <f t="shared" si="153"/>
        <v/>
      </c>
      <c r="AJ1069" s="110"/>
      <c r="AK1069" s="119" t="str">
        <f t="shared" si="154"/>
        <v/>
      </c>
      <c r="AL1069" s="119" t="str">
        <f t="shared" si="155"/>
        <v/>
      </c>
      <c r="AM1069" s="120" t="str">
        <f t="shared" si="156"/>
        <v/>
      </c>
    </row>
    <row r="1070" spans="24:39" ht="3" hidden="1" customHeight="1" x14ac:dyDescent="0.3">
      <c r="Z1070" s="109"/>
      <c r="AA1070" s="109"/>
      <c r="AB1070" s="130"/>
      <c r="AC1070" s="131"/>
      <c r="AD1070" s="129" t="str">
        <f t="shared" si="163"/>
        <v/>
      </c>
      <c r="AE1070" s="132" t="str">
        <f t="shared" si="164"/>
        <v/>
      </c>
      <c r="AF1070" s="129" t="str">
        <f t="shared" si="165"/>
        <v/>
      </c>
      <c r="AG1070" s="132" t="str">
        <f t="shared" si="166"/>
        <v/>
      </c>
      <c r="AH1070" s="133" t="str">
        <f t="shared" si="157"/>
        <v/>
      </c>
      <c r="AI1070" s="133" t="str">
        <f t="shared" si="153"/>
        <v/>
      </c>
      <c r="AJ1070" s="110"/>
      <c r="AK1070" s="119" t="str">
        <f t="shared" si="154"/>
        <v/>
      </c>
      <c r="AL1070" s="119" t="str">
        <f t="shared" si="155"/>
        <v/>
      </c>
      <c r="AM1070" s="120" t="str">
        <f t="shared" si="156"/>
        <v/>
      </c>
    </row>
    <row r="1071" spans="24:39" ht="3" hidden="1" customHeight="1" x14ac:dyDescent="0.3">
      <c r="Z1071" s="109"/>
      <c r="AA1071" s="109"/>
      <c r="AB1071" s="130"/>
      <c r="AC1071" s="131"/>
      <c r="AD1071" s="129" t="str">
        <f t="shared" si="163"/>
        <v/>
      </c>
      <c r="AE1071" s="132" t="str">
        <f t="shared" si="164"/>
        <v/>
      </c>
      <c r="AF1071" s="129" t="str">
        <f t="shared" si="165"/>
        <v/>
      </c>
      <c r="AG1071" s="132" t="str">
        <f t="shared" si="166"/>
        <v/>
      </c>
      <c r="AH1071" s="133" t="str">
        <f t="shared" si="157"/>
        <v/>
      </c>
      <c r="AI1071" s="133" t="str">
        <f t="shared" si="153"/>
        <v/>
      </c>
      <c r="AJ1071" s="110"/>
      <c r="AK1071" s="119" t="str">
        <f t="shared" si="154"/>
        <v/>
      </c>
      <c r="AL1071" s="119" t="str">
        <f t="shared" si="155"/>
        <v/>
      </c>
      <c r="AM1071" s="120" t="str">
        <f t="shared" si="156"/>
        <v/>
      </c>
    </row>
    <row r="1072" spans="24:39" ht="3" hidden="1" customHeight="1" x14ac:dyDescent="0.3">
      <c r="X1072" s="53"/>
      <c r="Y1072" s="53"/>
      <c r="Z1072" s="109"/>
      <c r="AA1072" s="109"/>
      <c r="AB1072" s="130"/>
      <c r="AC1072" s="131"/>
      <c r="AD1072" s="129" t="str">
        <f t="shared" si="163"/>
        <v/>
      </c>
      <c r="AE1072" s="132" t="str">
        <f t="shared" si="164"/>
        <v/>
      </c>
      <c r="AF1072" s="129" t="str">
        <f t="shared" si="165"/>
        <v/>
      </c>
      <c r="AG1072" s="132" t="str">
        <f t="shared" si="166"/>
        <v/>
      </c>
      <c r="AH1072" s="133" t="str">
        <f t="shared" si="157"/>
        <v/>
      </c>
      <c r="AI1072" s="133" t="str">
        <f t="shared" si="153"/>
        <v/>
      </c>
      <c r="AJ1072" s="110"/>
      <c r="AK1072" s="119" t="str">
        <f t="shared" si="154"/>
        <v/>
      </c>
      <c r="AL1072" s="119" t="str">
        <f t="shared" si="155"/>
        <v/>
      </c>
      <c r="AM1072" s="120" t="str">
        <f t="shared" si="156"/>
        <v/>
      </c>
    </row>
    <row r="1073" spans="26:39" ht="3" hidden="1" customHeight="1" x14ac:dyDescent="0.3">
      <c r="Z1073" s="109"/>
      <c r="AA1073" s="109"/>
      <c r="AB1073" s="130"/>
      <c r="AC1073" s="131"/>
      <c r="AD1073" s="129" t="str">
        <f t="shared" si="163"/>
        <v/>
      </c>
      <c r="AE1073" s="132" t="str">
        <f t="shared" si="164"/>
        <v/>
      </c>
      <c r="AF1073" s="129" t="str">
        <f t="shared" si="165"/>
        <v/>
      </c>
      <c r="AG1073" s="132" t="str">
        <f t="shared" si="166"/>
        <v/>
      </c>
      <c r="AH1073" s="133" t="str">
        <f t="shared" si="157"/>
        <v/>
      </c>
      <c r="AI1073" s="133" t="str">
        <f t="shared" ref="AI1073:AI1136" si="167">IF(AC1073="","",IF(AC1073=D$62,0,IF(AC1073&gt;D$62,AI1072+AF1073,"")))</f>
        <v/>
      </c>
      <c r="AJ1073" s="110"/>
      <c r="AK1073" s="119" t="str">
        <f t="shared" ref="AK1073:AK1136" si="168">IF(AI1073="","",AJ1073-D$62)</f>
        <v/>
      </c>
      <c r="AL1073" s="119" t="str">
        <f t="shared" si="155"/>
        <v/>
      </c>
      <c r="AM1073" s="120" t="str">
        <f t="shared" si="156"/>
        <v/>
      </c>
    </row>
    <row r="1074" spans="26:39" ht="3" hidden="1" customHeight="1" x14ac:dyDescent="0.3">
      <c r="Z1074" s="109"/>
      <c r="AA1074" s="109"/>
      <c r="AB1074" s="130"/>
      <c r="AC1074" s="131"/>
      <c r="AD1074" s="129" t="str">
        <f t="shared" si="163"/>
        <v/>
      </c>
      <c r="AE1074" s="132" t="str">
        <f t="shared" si="164"/>
        <v/>
      </c>
      <c r="AF1074" s="129" t="str">
        <f t="shared" si="165"/>
        <v/>
      </c>
      <c r="AG1074" s="132" t="str">
        <f t="shared" si="166"/>
        <v/>
      </c>
      <c r="AH1074" s="133" t="str">
        <f t="shared" si="157"/>
        <v/>
      </c>
      <c r="AI1074" s="133" t="str">
        <f t="shared" si="167"/>
        <v/>
      </c>
      <c r="AJ1074" s="110"/>
      <c r="AK1074" s="119" t="str">
        <f t="shared" si="168"/>
        <v/>
      </c>
      <c r="AL1074" s="119" t="str">
        <f t="shared" si="155"/>
        <v/>
      </c>
      <c r="AM1074" s="120" t="str">
        <f t="shared" si="156"/>
        <v/>
      </c>
    </row>
    <row r="1075" spans="26:39" ht="3" hidden="1" customHeight="1" x14ac:dyDescent="0.3">
      <c r="Z1075" s="109"/>
      <c r="AA1075" s="109"/>
      <c r="AB1075" s="130"/>
      <c r="AC1075" s="131"/>
      <c r="AD1075" s="129" t="str">
        <f t="shared" si="163"/>
        <v/>
      </c>
      <c r="AE1075" s="132" t="str">
        <f t="shared" si="164"/>
        <v/>
      </c>
      <c r="AF1075" s="129" t="str">
        <f t="shared" si="165"/>
        <v/>
      </c>
      <c r="AG1075" s="132" t="str">
        <f t="shared" si="166"/>
        <v/>
      </c>
      <c r="AH1075" s="133" t="str">
        <f t="shared" si="157"/>
        <v/>
      </c>
      <c r="AI1075" s="133" t="str">
        <f t="shared" si="167"/>
        <v/>
      </c>
      <c r="AJ1075" s="110"/>
      <c r="AK1075" s="119" t="str">
        <f t="shared" si="168"/>
        <v/>
      </c>
      <c r="AL1075" s="119" t="str">
        <f t="shared" ref="AL1075:AL1138" si="169">IF(AK1075="","",IF(AK1075&gt;G$121,AK1075-G$121/2,AK1075/2))</f>
        <v/>
      </c>
      <c r="AM1075" s="120" t="str">
        <f t="shared" ref="AM1075:AM1138" si="170">IF(AL1075="","",0.6*G$122*(2*32.2*AL1075)^0.5)</f>
        <v/>
      </c>
    </row>
    <row r="1076" spans="26:39" ht="3" hidden="1" customHeight="1" x14ac:dyDescent="0.3">
      <c r="Z1076" s="109"/>
      <c r="AA1076" s="109"/>
      <c r="AB1076" s="130"/>
      <c r="AC1076" s="131"/>
      <c r="AD1076" s="129" t="str">
        <f t="shared" si="163"/>
        <v/>
      </c>
      <c r="AE1076" s="132" t="str">
        <f t="shared" si="164"/>
        <v/>
      </c>
      <c r="AF1076" s="129" t="str">
        <f t="shared" si="165"/>
        <v/>
      </c>
      <c r="AG1076" s="132" t="str">
        <f t="shared" si="166"/>
        <v/>
      </c>
      <c r="AH1076" s="133" t="str">
        <f t="shared" si="157"/>
        <v/>
      </c>
      <c r="AI1076" s="133" t="str">
        <f t="shared" si="167"/>
        <v/>
      </c>
      <c r="AJ1076" s="110"/>
      <c r="AK1076" s="119" t="str">
        <f t="shared" si="168"/>
        <v/>
      </c>
      <c r="AL1076" s="119" t="str">
        <f t="shared" si="169"/>
        <v/>
      </c>
      <c r="AM1076" s="120" t="str">
        <f t="shared" si="170"/>
        <v/>
      </c>
    </row>
    <row r="1077" spans="26:39" ht="3" hidden="1" customHeight="1" x14ac:dyDescent="0.3">
      <c r="Z1077" s="109"/>
      <c r="AA1077" s="109"/>
      <c r="AB1077" s="130"/>
      <c r="AC1077" s="131"/>
      <c r="AD1077" s="129" t="str">
        <f t="shared" si="163"/>
        <v/>
      </c>
      <c r="AE1077" s="132" t="str">
        <f t="shared" si="164"/>
        <v/>
      </c>
      <c r="AF1077" s="129" t="str">
        <f t="shared" si="165"/>
        <v/>
      </c>
      <c r="AG1077" s="132" t="str">
        <f t="shared" si="166"/>
        <v/>
      </c>
      <c r="AH1077" s="133" t="str">
        <f t="shared" ref="AH1077:AH1140" si="171">IF(AC1077="","",AH1076+AF1077)</f>
        <v/>
      </c>
      <c r="AI1077" s="133" t="str">
        <f t="shared" si="167"/>
        <v/>
      </c>
      <c r="AJ1077" s="110"/>
      <c r="AK1077" s="119" t="str">
        <f t="shared" si="168"/>
        <v/>
      </c>
      <c r="AL1077" s="119" t="str">
        <f t="shared" si="169"/>
        <v/>
      </c>
      <c r="AM1077" s="120" t="str">
        <f t="shared" si="170"/>
        <v/>
      </c>
    </row>
    <row r="1078" spans="26:39" ht="3" hidden="1" customHeight="1" x14ac:dyDescent="0.3">
      <c r="Z1078" s="109"/>
      <c r="AA1078" s="109"/>
      <c r="AB1078" s="130"/>
      <c r="AC1078" s="131"/>
      <c r="AD1078" s="129" t="str">
        <f t="shared" si="163"/>
        <v/>
      </c>
      <c r="AE1078" s="132" t="str">
        <f t="shared" si="164"/>
        <v/>
      </c>
      <c r="AF1078" s="129" t="str">
        <f t="shared" si="165"/>
        <v/>
      </c>
      <c r="AG1078" s="132" t="str">
        <f t="shared" si="166"/>
        <v/>
      </c>
      <c r="AH1078" s="133" t="str">
        <f t="shared" si="171"/>
        <v/>
      </c>
      <c r="AI1078" s="133" t="str">
        <f t="shared" si="167"/>
        <v/>
      </c>
      <c r="AJ1078" s="110"/>
      <c r="AK1078" s="119" t="str">
        <f t="shared" si="168"/>
        <v/>
      </c>
      <c r="AL1078" s="119" t="str">
        <f t="shared" si="169"/>
        <v/>
      </c>
      <c r="AM1078" s="120" t="str">
        <f t="shared" si="170"/>
        <v/>
      </c>
    </row>
    <row r="1079" spans="26:39" ht="3" hidden="1" customHeight="1" x14ac:dyDescent="0.3">
      <c r="Z1079" s="109"/>
      <c r="AA1079" s="109"/>
      <c r="AB1079" s="130"/>
      <c r="AC1079" s="131"/>
      <c r="AD1079" s="129" t="str">
        <f t="shared" si="163"/>
        <v/>
      </c>
      <c r="AE1079" s="132" t="str">
        <f t="shared" si="164"/>
        <v/>
      </c>
      <c r="AF1079" s="129" t="str">
        <f t="shared" si="165"/>
        <v/>
      </c>
      <c r="AG1079" s="132" t="str">
        <f t="shared" si="166"/>
        <v/>
      </c>
      <c r="AH1079" s="133" t="str">
        <f t="shared" si="171"/>
        <v/>
      </c>
      <c r="AI1079" s="133" t="str">
        <f t="shared" si="167"/>
        <v/>
      </c>
      <c r="AJ1079" s="110"/>
      <c r="AK1079" s="119" t="str">
        <f t="shared" si="168"/>
        <v/>
      </c>
      <c r="AL1079" s="119" t="str">
        <f t="shared" si="169"/>
        <v/>
      </c>
      <c r="AM1079" s="120" t="str">
        <f t="shared" si="170"/>
        <v/>
      </c>
    </row>
    <row r="1080" spans="26:39" ht="3" hidden="1" customHeight="1" x14ac:dyDescent="0.3">
      <c r="Z1080" s="109"/>
      <c r="AA1080" s="109"/>
      <c r="AB1080" s="130"/>
      <c r="AC1080" s="131"/>
      <c r="AD1080" s="129" t="str">
        <f t="shared" si="163"/>
        <v/>
      </c>
      <c r="AE1080" s="132" t="str">
        <f t="shared" si="164"/>
        <v/>
      </c>
      <c r="AF1080" s="129" t="str">
        <f t="shared" si="165"/>
        <v/>
      </c>
      <c r="AG1080" s="132" t="str">
        <f t="shared" si="166"/>
        <v/>
      </c>
      <c r="AH1080" s="133" t="str">
        <f t="shared" si="171"/>
        <v/>
      </c>
      <c r="AI1080" s="133" t="str">
        <f t="shared" si="167"/>
        <v/>
      </c>
      <c r="AJ1080" s="110"/>
      <c r="AK1080" s="119" t="str">
        <f t="shared" si="168"/>
        <v/>
      </c>
      <c r="AL1080" s="119" t="str">
        <f t="shared" si="169"/>
        <v/>
      </c>
      <c r="AM1080" s="120" t="str">
        <f t="shared" si="170"/>
        <v/>
      </c>
    </row>
    <row r="1081" spans="26:39" ht="3" hidden="1" customHeight="1" x14ac:dyDescent="0.3">
      <c r="Z1081" s="109"/>
      <c r="AA1081" s="109"/>
      <c r="AB1081" s="130"/>
      <c r="AC1081" s="131"/>
      <c r="AD1081" s="129" t="str">
        <f t="shared" si="163"/>
        <v/>
      </c>
      <c r="AE1081" s="132" t="str">
        <f t="shared" si="164"/>
        <v/>
      </c>
      <c r="AF1081" s="129" t="str">
        <f t="shared" si="165"/>
        <v/>
      </c>
      <c r="AG1081" s="132" t="str">
        <f t="shared" si="166"/>
        <v/>
      </c>
      <c r="AH1081" s="133" t="str">
        <f t="shared" si="171"/>
        <v/>
      </c>
      <c r="AI1081" s="133" t="str">
        <f t="shared" si="167"/>
        <v/>
      </c>
      <c r="AJ1081" s="110"/>
      <c r="AK1081" s="119" t="str">
        <f t="shared" si="168"/>
        <v/>
      </c>
      <c r="AL1081" s="119" t="str">
        <f t="shared" si="169"/>
        <v/>
      </c>
      <c r="AM1081" s="120" t="str">
        <f t="shared" si="170"/>
        <v/>
      </c>
    </row>
    <row r="1082" spans="26:39" ht="3" hidden="1" customHeight="1" x14ac:dyDescent="0.3">
      <c r="Z1082" s="109"/>
      <c r="AA1082" s="109"/>
      <c r="AB1082" s="130"/>
      <c r="AC1082" s="131"/>
      <c r="AD1082" s="129" t="str">
        <f t="shared" si="163"/>
        <v/>
      </c>
      <c r="AE1082" s="132" t="str">
        <f t="shared" si="164"/>
        <v/>
      </c>
      <c r="AF1082" s="129" t="str">
        <f t="shared" si="165"/>
        <v/>
      </c>
      <c r="AG1082" s="132" t="str">
        <f t="shared" si="166"/>
        <v/>
      </c>
      <c r="AH1082" s="133" t="str">
        <f t="shared" si="171"/>
        <v/>
      </c>
      <c r="AI1082" s="133" t="str">
        <f t="shared" si="167"/>
        <v/>
      </c>
      <c r="AJ1082" s="110"/>
      <c r="AK1082" s="119" t="str">
        <f t="shared" si="168"/>
        <v/>
      </c>
      <c r="AL1082" s="119" t="str">
        <f t="shared" si="169"/>
        <v/>
      </c>
      <c r="AM1082" s="120" t="str">
        <f t="shared" si="170"/>
        <v/>
      </c>
    </row>
    <row r="1083" spans="26:39" ht="3" hidden="1" customHeight="1" x14ac:dyDescent="0.3">
      <c r="Z1083" s="109"/>
      <c r="AA1083" s="109"/>
      <c r="AB1083" s="130"/>
      <c r="AC1083" s="131"/>
      <c r="AD1083" s="129" t="str">
        <f t="shared" si="163"/>
        <v/>
      </c>
      <c r="AE1083" s="132" t="str">
        <f t="shared" si="164"/>
        <v/>
      </c>
      <c r="AF1083" s="129" t="str">
        <f t="shared" si="165"/>
        <v/>
      </c>
      <c r="AG1083" s="132" t="str">
        <f t="shared" si="166"/>
        <v/>
      </c>
      <c r="AH1083" s="133" t="str">
        <f t="shared" si="171"/>
        <v/>
      </c>
      <c r="AI1083" s="133" t="str">
        <f t="shared" si="167"/>
        <v/>
      </c>
      <c r="AJ1083" s="110"/>
      <c r="AK1083" s="119" t="str">
        <f t="shared" si="168"/>
        <v/>
      </c>
      <c r="AL1083" s="119" t="str">
        <f t="shared" si="169"/>
        <v/>
      </c>
      <c r="AM1083" s="120" t="str">
        <f t="shared" si="170"/>
        <v/>
      </c>
    </row>
    <row r="1084" spans="26:39" ht="3" hidden="1" customHeight="1" x14ac:dyDescent="0.3">
      <c r="Z1084" s="109"/>
      <c r="AA1084" s="109"/>
      <c r="AB1084" s="130"/>
      <c r="AC1084" s="131"/>
      <c r="AD1084" s="129" t="str">
        <f t="shared" ref="AD1084:AD1115" si="172">IF(AC1084="","",AD$1051+(2*(AC1084-AC$1051)*AA$1056))</f>
        <v/>
      </c>
      <c r="AE1084" s="132" t="str">
        <f t="shared" si="164"/>
        <v/>
      </c>
      <c r="AF1084" s="129" t="str">
        <f t="shared" si="165"/>
        <v/>
      </c>
      <c r="AG1084" s="132" t="str">
        <f t="shared" si="166"/>
        <v/>
      </c>
      <c r="AH1084" s="133" t="str">
        <f t="shared" si="171"/>
        <v/>
      </c>
      <c r="AI1084" s="133" t="str">
        <f t="shared" si="167"/>
        <v/>
      </c>
      <c r="AJ1084" s="110"/>
      <c r="AK1084" s="119" t="str">
        <f t="shared" si="168"/>
        <v/>
      </c>
      <c r="AL1084" s="119" t="str">
        <f t="shared" si="169"/>
        <v/>
      </c>
      <c r="AM1084" s="120" t="str">
        <f t="shared" si="170"/>
        <v/>
      </c>
    </row>
    <row r="1085" spans="26:39" ht="3" hidden="1" customHeight="1" x14ac:dyDescent="0.3">
      <c r="Z1085" s="109"/>
      <c r="AA1085" s="109"/>
      <c r="AB1085" s="130"/>
      <c r="AC1085" s="131"/>
      <c r="AD1085" s="129" t="str">
        <f t="shared" si="172"/>
        <v/>
      </c>
      <c r="AE1085" s="132" t="str">
        <f t="shared" si="164"/>
        <v/>
      </c>
      <c r="AF1085" s="129" t="str">
        <f t="shared" si="165"/>
        <v/>
      </c>
      <c r="AG1085" s="132" t="str">
        <f t="shared" si="166"/>
        <v/>
      </c>
      <c r="AH1085" s="133" t="str">
        <f t="shared" si="171"/>
        <v/>
      </c>
      <c r="AI1085" s="133" t="str">
        <f t="shared" si="167"/>
        <v/>
      </c>
      <c r="AJ1085" s="110"/>
      <c r="AK1085" s="119" t="str">
        <f t="shared" si="168"/>
        <v/>
      </c>
      <c r="AL1085" s="119" t="str">
        <f t="shared" si="169"/>
        <v/>
      </c>
      <c r="AM1085" s="120" t="str">
        <f t="shared" si="170"/>
        <v/>
      </c>
    </row>
    <row r="1086" spans="26:39" ht="3" hidden="1" customHeight="1" x14ac:dyDescent="0.3">
      <c r="Z1086" s="109"/>
      <c r="AA1086" s="109"/>
      <c r="AB1086" s="130"/>
      <c r="AC1086" s="131"/>
      <c r="AD1086" s="129" t="str">
        <f t="shared" si="172"/>
        <v/>
      </c>
      <c r="AE1086" s="132" t="str">
        <f t="shared" si="164"/>
        <v/>
      </c>
      <c r="AF1086" s="129" t="str">
        <f t="shared" si="165"/>
        <v/>
      </c>
      <c r="AG1086" s="132" t="str">
        <f t="shared" si="166"/>
        <v/>
      </c>
      <c r="AH1086" s="133" t="str">
        <f t="shared" si="171"/>
        <v/>
      </c>
      <c r="AI1086" s="133" t="str">
        <f t="shared" si="167"/>
        <v/>
      </c>
      <c r="AJ1086" s="110"/>
      <c r="AK1086" s="119" t="str">
        <f t="shared" si="168"/>
        <v/>
      </c>
      <c r="AL1086" s="119" t="str">
        <f t="shared" si="169"/>
        <v/>
      </c>
      <c r="AM1086" s="120" t="str">
        <f t="shared" si="170"/>
        <v/>
      </c>
    </row>
    <row r="1087" spans="26:39" ht="3" hidden="1" customHeight="1" x14ac:dyDescent="0.3">
      <c r="Z1087" s="109"/>
      <c r="AA1087" s="109"/>
      <c r="AB1087" s="130"/>
      <c r="AC1087" s="131"/>
      <c r="AD1087" s="129" t="str">
        <f t="shared" si="172"/>
        <v/>
      </c>
      <c r="AE1087" s="132" t="str">
        <f t="shared" si="164"/>
        <v/>
      </c>
      <c r="AF1087" s="129" t="str">
        <f t="shared" si="165"/>
        <v/>
      </c>
      <c r="AG1087" s="132" t="str">
        <f t="shared" si="166"/>
        <v/>
      </c>
      <c r="AH1087" s="133" t="str">
        <f t="shared" si="171"/>
        <v/>
      </c>
      <c r="AI1087" s="133" t="str">
        <f t="shared" si="167"/>
        <v/>
      </c>
      <c r="AJ1087" s="110"/>
      <c r="AK1087" s="119" t="str">
        <f t="shared" si="168"/>
        <v/>
      </c>
      <c r="AL1087" s="119" t="str">
        <f t="shared" si="169"/>
        <v/>
      </c>
      <c r="AM1087" s="120" t="str">
        <f t="shared" si="170"/>
        <v/>
      </c>
    </row>
    <row r="1088" spans="26:39" ht="3" hidden="1" customHeight="1" x14ac:dyDescent="0.3">
      <c r="Z1088" s="109"/>
      <c r="AA1088" s="109"/>
      <c r="AB1088" s="130"/>
      <c r="AC1088" s="131"/>
      <c r="AD1088" s="129" t="str">
        <f t="shared" si="172"/>
        <v/>
      </c>
      <c r="AE1088" s="132" t="str">
        <f t="shared" si="164"/>
        <v/>
      </c>
      <c r="AF1088" s="129" t="str">
        <f t="shared" si="165"/>
        <v/>
      </c>
      <c r="AG1088" s="132" t="str">
        <f t="shared" si="166"/>
        <v/>
      </c>
      <c r="AH1088" s="133" t="str">
        <f t="shared" si="171"/>
        <v/>
      </c>
      <c r="AI1088" s="133" t="str">
        <f t="shared" si="167"/>
        <v/>
      </c>
      <c r="AJ1088" s="110"/>
      <c r="AK1088" s="119" t="str">
        <f t="shared" si="168"/>
        <v/>
      </c>
      <c r="AL1088" s="119" t="str">
        <f t="shared" si="169"/>
        <v/>
      </c>
      <c r="AM1088" s="120" t="str">
        <f t="shared" si="170"/>
        <v/>
      </c>
    </row>
    <row r="1089" spans="26:39" ht="3" hidden="1" customHeight="1" x14ac:dyDescent="0.3">
      <c r="Z1089" s="109"/>
      <c r="AA1089" s="109"/>
      <c r="AB1089" s="130"/>
      <c r="AC1089" s="131"/>
      <c r="AD1089" s="129" t="str">
        <f t="shared" si="172"/>
        <v/>
      </c>
      <c r="AE1089" s="132" t="str">
        <f t="shared" si="164"/>
        <v/>
      </c>
      <c r="AF1089" s="129" t="str">
        <f t="shared" si="165"/>
        <v/>
      </c>
      <c r="AG1089" s="132" t="str">
        <f t="shared" si="166"/>
        <v/>
      </c>
      <c r="AH1089" s="133" t="str">
        <f t="shared" si="171"/>
        <v/>
      </c>
      <c r="AI1089" s="133" t="str">
        <f t="shared" si="167"/>
        <v/>
      </c>
      <c r="AJ1089" s="110"/>
      <c r="AK1089" s="119" t="str">
        <f t="shared" si="168"/>
        <v/>
      </c>
      <c r="AL1089" s="119" t="str">
        <f t="shared" si="169"/>
        <v/>
      </c>
      <c r="AM1089" s="120" t="str">
        <f t="shared" si="170"/>
        <v/>
      </c>
    </row>
    <row r="1090" spans="26:39" ht="3" hidden="1" customHeight="1" x14ac:dyDescent="0.3">
      <c r="Z1090" s="109"/>
      <c r="AA1090" s="109"/>
      <c r="AB1090" s="130"/>
      <c r="AC1090" s="131"/>
      <c r="AD1090" s="129" t="str">
        <f t="shared" si="172"/>
        <v/>
      </c>
      <c r="AE1090" s="132" t="str">
        <f t="shared" si="164"/>
        <v/>
      </c>
      <c r="AF1090" s="129" t="str">
        <f t="shared" si="165"/>
        <v/>
      </c>
      <c r="AG1090" s="132" t="str">
        <f t="shared" si="166"/>
        <v/>
      </c>
      <c r="AH1090" s="133" t="str">
        <f t="shared" si="171"/>
        <v/>
      </c>
      <c r="AI1090" s="133" t="str">
        <f t="shared" si="167"/>
        <v/>
      </c>
      <c r="AJ1090" s="110"/>
      <c r="AK1090" s="119" t="str">
        <f t="shared" si="168"/>
        <v/>
      </c>
      <c r="AL1090" s="119" t="str">
        <f t="shared" si="169"/>
        <v/>
      </c>
      <c r="AM1090" s="120" t="str">
        <f t="shared" si="170"/>
        <v/>
      </c>
    </row>
    <row r="1091" spans="26:39" ht="3" hidden="1" customHeight="1" x14ac:dyDescent="0.3">
      <c r="Z1091" s="109"/>
      <c r="AA1091" s="109"/>
      <c r="AB1091" s="130"/>
      <c r="AC1091" s="131"/>
      <c r="AD1091" s="129" t="str">
        <f t="shared" si="172"/>
        <v/>
      </c>
      <c r="AE1091" s="132" t="str">
        <f t="shared" si="164"/>
        <v/>
      </c>
      <c r="AF1091" s="129" t="str">
        <f t="shared" si="165"/>
        <v/>
      </c>
      <c r="AG1091" s="132" t="str">
        <f t="shared" si="166"/>
        <v/>
      </c>
      <c r="AH1091" s="133" t="str">
        <f t="shared" si="171"/>
        <v/>
      </c>
      <c r="AI1091" s="133" t="str">
        <f t="shared" si="167"/>
        <v/>
      </c>
      <c r="AJ1091" s="110"/>
      <c r="AK1091" s="119" t="str">
        <f t="shared" si="168"/>
        <v/>
      </c>
      <c r="AL1091" s="119" t="str">
        <f t="shared" si="169"/>
        <v/>
      </c>
      <c r="AM1091" s="120" t="str">
        <f t="shared" si="170"/>
        <v/>
      </c>
    </row>
    <row r="1092" spans="26:39" ht="3" hidden="1" customHeight="1" x14ac:dyDescent="0.3">
      <c r="Z1092" s="109"/>
      <c r="AA1092" s="109"/>
      <c r="AB1092" s="130"/>
      <c r="AC1092" s="131"/>
      <c r="AD1092" s="129" t="str">
        <f t="shared" si="172"/>
        <v/>
      </c>
      <c r="AE1092" s="132" t="str">
        <f t="shared" si="164"/>
        <v/>
      </c>
      <c r="AF1092" s="129" t="str">
        <f t="shared" si="165"/>
        <v/>
      </c>
      <c r="AG1092" s="132" t="str">
        <f t="shared" si="166"/>
        <v/>
      </c>
      <c r="AH1092" s="133" t="str">
        <f t="shared" si="171"/>
        <v/>
      </c>
      <c r="AI1092" s="133" t="str">
        <f t="shared" si="167"/>
        <v/>
      </c>
      <c r="AJ1092" s="110"/>
      <c r="AK1092" s="119" t="str">
        <f t="shared" si="168"/>
        <v/>
      </c>
      <c r="AL1092" s="119" t="str">
        <f t="shared" si="169"/>
        <v/>
      </c>
      <c r="AM1092" s="120" t="str">
        <f t="shared" si="170"/>
        <v/>
      </c>
    </row>
    <row r="1093" spans="26:39" ht="3" hidden="1" customHeight="1" x14ac:dyDescent="0.3">
      <c r="Z1093" s="109"/>
      <c r="AA1093" s="109"/>
      <c r="AB1093" s="130"/>
      <c r="AC1093" s="131"/>
      <c r="AD1093" s="129" t="str">
        <f t="shared" si="172"/>
        <v/>
      </c>
      <c r="AE1093" s="132" t="str">
        <f t="shared" si="164"/>
        <v/>
      </c>
      <c r="AF1093" s="129" t="str">
        <f t="shared" si="165"/>
        <v/>
      </c>
      <c r="AG1093" s="132" t="str">
        <f t="shared" si="166"/>
        <v/>
      </c>
      <c r="AH1093" s="133" t="str">
        <f t="shared" si="171"/>
        <v/>
      </c>
      <c r="AI1093" s="133" t="str">
        <f t="shared" si="167"/>
        <v/>
      </c>
      <c r="AJ1093" s="110"/>
      <c r="AK1093" s="119" t="str">
        <f t="shared" si="168"/>
        <v/>
      </c>
      <c r="AL1093" s="119" t="str">
        <f t="shared" si="169"/>
        <v/>
      </c>
      <c r="AM1093" s="120" t="str">
        <f t="shared" si="170"/>
        <v/>
      </c>
    </row>
    <row r="1094" spans="26:39" ht="3" hidden="1" customHeight="1" x14ac:dyDescent="0.3">
      <c r="Z1094" s="109"/>
      <c r="AA1094" s="109"/>
      <c r="AB1094" s="130"/>
      <c r="AC1094" s="131"/>
      <c r="AD1094" s="129" t="str">
        <f t="shared" si="172"/>
        <v/>
      </c>
      <c r="AE1094" s="132" t="str">
        <f t="shared" si="164"/>
        <v/>
      </c>
      <c r="AF1094" s="129" t="str">
        <f t="shared" si="165"/>
        <v/>
      </c>
      <c r="AG1094" s="132" t="str">
        <f t="shared" si="166"/>
        <v/>
      </c>
      <c r="AH1094" s="133" t="str">
        <f t="shared" si="171"/>
        <v/>
      </c>
      <c r="AI1094" s="133" t="str">
        <f t="shared" si="167"/>
        <v/>
      </c>
      <c r="AJ1094" s="110"/>
      <c r="AK1094" s="119" t="str">
        <f t="shared" si="168"/>
        <v/>
      </c>
      <c r="AL1094" s="119" t="str">
        <f t="shared" si="169"/>
        <v/>
      </c>
      <c r="AM1094" s="120" t="str">
        <f t="shared" si="170"/>
        <v/>
      </c>
    </row>
    <row r="1095" spans="26:39" ht="3" hidden="1" customHeight="1" x14ac:dyDescent="0.3">
      <c r="Z1095" s="109"/>
      <c r="AA1095" s="109"/>
      <c r="AB1095" s="130"/>
      <c r="AC1095" s="131"/>
      <c r="AD1095" s="129" t="str">
        <f t="shared" si="172"/>
        <v/>
      </c>
      <c r="AE1095" s="132" t="str">
        <f t="shared" si="164"/>
        <v/>
      </c>
      <c r="AF1095" s="129" t="str">
        <f t="shared" si="165"/>
        <v/>
      </c>
      <c r="AG1095" s="132" t="str">
        <f t="shared" si="166"/>
        <v/>
      </c>
      <c r="AH1095" s="133" t="str">
        <f t="shared" si="171"/>
        <v/>
      </c>
      <c r="AI1095" s="133" t="str">
        <f t="shared" si="167"/>
        <v/>
      </c>
      <c r="AJ1095" s="110"/>
      <c r="AK1095" s="119" t="str">
        <f t="shared" si="168"/>
        <v/>
      </c>
      <c r="AL1095" s="119" t="str">
        <f t="shared" si="169"/>
        <v/>
      </c>
      <c r="AM1095" s="120" t="str">
        <f t="shared" si="170"/>
        <v/>
      </c>
    </row>
    <row r="1096" spans="26:39" ht="3" hidden="1" customHeight="1" x14ac:dyDescent="0.3">
      <c r="Z1096" s="109"/>
      <c r="AA1096" s="109"/>
      <c r="AB1096" s="130"/>
      <c r="AC1096" s="131"/>
      <c r="AD1096" s="129" t="str">
        <f t="shared" si="172"/>
        <v/>
      </c>
      <c r="AE1096" s="132" t="str">
        <f t="shared" si="164"/>
        <v/>
      </c>
      <c r="AF1096" s="129" t="str">
        <f t="shared" si="165"/>
        <v/>
      </c>
      <c r="AG1096" s="132" t="str">
        <f t="shared" si="166"/>
        <v/>
      </c>
      <c r="AH1096" s="133" t="str">
        <f t="shared" si="171"/>
        <v/>
      </c>
      <c r="AI1096" s="133" t="str">
        <f t="shared" si="167"/>
        <v/>
      </c>
      <c r="AJ1096" s="110"/>
      <c r="AK1096" s="119" t="str">
        <f t="shared" si="168"/>
        <v/>
      </c>
      <c r="AL1096" s="119" t="str">
        <f t="shared" si="169"/>
        <v/>
      </c>
      <c r="AM1096" s="120" t="str">
        <f t="shared" si="170"/>
        <v/>
      </c>
    </row>
    <row r="1097" spans="26:39" ht="3" hidden="1" customHeight="1" x14ac:dyDescent="0.3">
      <c r="Z1097" s="109"/>
      <c r="AA1097" s="109"/>
      <c r="AB1097" s="130"/>
      <c r="AC1097" s="131"/>
      <c r="AD1097" s="129" t="str">
        <f t="shared" si="172"/>
        <v/>
      </c>
      <c r="AE1097" s="132" t="str">
        <f t="shared" si="164"/>
        <v/>
      </c>
      <c r="AF1097" s="129" t="str">
        <f t="shared" si="165"/>
        <v/>
      </c>
      <c r="AG1097" s="132" t="str">
        <f t="shared" si="166"/>
        <v/>
      </c>
      <c r="AH1097" s="133" t="str">
        <f t="shared" si="171"/>
        <v/>
      </c>
      <c r="AI1097" s="133" t="str">
        <f t="shared" si="167"/>
        <v/>
      </c>
      <c r="AJ1097" s="110"/>
      <c r="AK1097" s="119" t="str">
        <f t="shared" si="168"/>
        <v/>
      </c>
      <c r="AL1097" s="119" t="str">
        <f t="shared" si="169"/>
        <v/>
      </c>
      <c r="AM1097" s="120" t="str">
        <f t="shared" si="170"/>
        <v/>
      </c>
    </row>
    <row r="1098" spans="26:39" ht="3" hidden="1" customHeight="1" x14ac:dyDescent="0.3">
      <c r="Z1098" s="109"/>
      <c r="AA1098" s="109"/>
      <c r="AB1098" s="130"/>
      <c r="AC1098" s="131"/>
      <c r="AD1098" s="129" t="str">
        <f t="shared" si="172"/>
        <v/>
      </c>
      <c r="AE1098" s="132" t="str">
        <f t="shared" si="164"/>
        <v/>
      </c>
      <c r="AF1098" s="129" t="str">
        <f t="shared" si="165"/>
        <v/>
      </c>
      <c r="AG1098" s="132" t="str">
        <f t="shared" si="166"/>
        <v/>
      </c>
      <c r="AH1098" s="133" t="str">
        <f t="shared" si="171"/>
        <v/>
      </c>
      <c r="AI1098" s="133" t="str">
        <f t="shared" si="167"/>
        <v/>
      </c>
      <c r="AJ1098" s="110"/>
      <c r="AK1098" s="119" t="str">
        <f t="shared" si="168"/>
        <v/>
      </c>
      <c r="AL1098" s="119" t="str">
        <f t="shared" si="169"/>
        <v/>
      </c>
      <c r="AM1098" s="120" t="str">
        <f t="shared" si="170"/>
        <v/>
      </c>
    </row>
    <row r="1099" spans="26:39" ht="3" hidden="1" customHeight="1" x14ac:dyDescent="0.3">
      <c r="Z1099" s="109"/>
      <c r="AA1099" s="109"/>
      <c r="AB1099" s="130"/>
      <c r="AC1099" s="131"/>
      <c r="AD1099" s="129" t="str">
        <f t="shared" si="172"/>
        <v/>
      </c>
      <c r="AE1099" s="132" t="str">
        <f t="shared" si="164"/>
        <v/>
      </c>
      <c r="AF1099" s="129" t="str">
        <f t="shared" si="165"/>
        <v/>
      </c>
      <c r="AG1099" s="132" t="str">
        <f t="shared" si="166"/>
        <v/>
      </c>
      <c r="AH1099" s="133" t="str">
        <f t="shared" si="171"/>
        <v/>
      </c>
      <c r="AI1099" s="133" t="str">
        <f t="shared" si="167"/>
        <v/>
      </c>
      <c r="AJ1099" s="110"/>
      <c r="AK1099" s="119" t="str">
        <f t="shared" si="168"/>
        <v/>
      </c>
      <c r="AL1099" s="119" t="str">
        <f t="shared" si="169"/>
        <v/>
      </c>
      <c r="AM1099" s="120" t="str">
        <f t="shared" si="170"/>
        <v/>
      </c>
    </row>
    <row r="1100" spans="26:39" ht="3" hidden="1" customHeight="1" x14ac:dyDescent="0.3">
      <c r="Z1100" s="109"/>
      <c r="AA1100" s="109"/>
      <c r="AB1100" s="130"/>
      <c r="AC1100" s="131"/>
      <c r="AD1100" s="129" t="str">
        <f t="shared" si="172"/>
        <v/>
      </c>
      <c r="AE1100" s="132" t="str">
        <f t="shared" si="164"/>
        <v/>
      </c>
      <c r="AF1100" s="129" t="str">
        <f t="shared" si="165"/>
        <v/>
      </c>
      <c r="AG1100" s="132" t="str">
        <f t="shared" si="166"/>
        <v/>
      </c>
      <c r="AH1100" s="133" t="str">
        <f t="shared" si="171"/>
        <v/>
      </c>
      <c r="AI1100" s="133" t="str">
        <f t="shared" si="167"/>
        <v/>
      </c>
      <c r="AJ1100" s="110"/>
      <c r="AK1100" s="119" t="str">
        <f t="shared" si="168"/>
        <v/>
      </c>
      <c r="AL1100" s="119" t="str">
        <f t="shared" si="169"/>
        <v/>
      </c>
      <c r="AM1100" s="120" t="str">
        <f t="shared" si="170"/>
        <v/>
      </c>
    </row>
    <row r="1101" spans="26:39" ht="3" hidden="1" customHeight="1" x14ac:dyDescent="0.3">
      <c r="Z1101" s="109"/>
      <c r="AA1101" s="109"/>
      <c r="AB1101" s="130"/>
      <c r="AC1101" s="131"/>
      <c r="AD1101" s="129" t="str">
        <f t="shared" si="172"/>
        <v/>
      </c>
      <c r="AE1101" s="132" t="str">
        <f t="shared" si="164"/>
        <v/>
      </c>
      <c r="AF1101" s="129" t="str">
        <f t="shared" si="165"/>
        <v/>
      </c>
      <c r="AG1101" s="132" t="str">
        <f t="shared" si="166"/>
        <v/>
      </c>
      <c r="AH1101" s="133" t="str">
        <f t="shared" si="171"/>
        <v/>
      </c>
      <c r="AI1101" s="133" t="str">
        <f t="shared" si="167"/>
        <v/>
      </c>
      <c r="AJ1101" s="110"/>
      <c r="AK1101" s="119" t="str">
        <f t="shared" si="168"/>
        <v/>
      </c>
      <c r="AL1101" s="119" t="str">
        <f t="shared" si="169"/>
        <v/>
      </c>
      <c r="AM1101" s="120" t="str">
        <f t="shared" si="170"/>
        <v/>
      </c>
    </row>
    <row r="1102" spans="26:39" ht="3" hidden="1" customHeight="1" x14ac:dyDescent="0.3">
      <c r="Z1102" s="109"/>
      <c r="AA1102" s="109"/>
      <c r="AB1102" s="130"/>
      <c r="AC1102" s="131"/>
      <c r="AD1102" s="129" t="str">
        <f t="shared" si="172"/>
        <v/>
      </c>
      <c r="AE1102" s="132" t="str">
        <f t="shared" si="164"/>
        <v/>
      </c>
      <c r="AF1102" s="129" t="str">
        <f t="shared" si="165"/>
        <v/>
      </c>
      <c r="AG1102" s="132" t="str">
        <f t="shared" si="166"/>
        <v/>
      </c>
      <c r="AH1102" s="133" t="str">
        <f t="shared" si="171"/>
        <v/>
      </c>
      <c r="AI1102" s="133" t="str">
        <f t="shared" si="167"/>
        <v/>
      </c>
      <c r="AJ1102" s="110"/>
      <c r="AK1102" s="119" t="str">
        <f t="shared" si="168"/>
        <v/>
      </c>
      <c r="AL1102" s="119" t="str">
        <f t="shared" si="169"/>
        <v/>
      </c>
      <c r="AM1102" s="120" t="str">
        <f t="shared" si="170"/>
        <v/>
      </c>
    </row>
    <row r="1103" spans="26:39" ht="3" hidden="1" customHeight="1" x14ac:dyDescent="0.3">
      <c r="Z1103" s="109"/>
      <c r="AA1103" s="109"/>
      <c r="AB1103" s="130"/>
      <c r="AC1103" s="131"/>
      <c r="AD1103" s="129" t="str">
        <f t="shared" si="172"/>
        <v/>
      </c>
      <c r="AE1103" s="132" t="str">
        <f t="shared" si="164"/>
        <v/>
      </c>
      <c r="AF1103" s="129" t="str">
        <f t="shared" si="165"/>
        <v/>
      </c>
      <c r="AG1103" s="132" t="str">
        <f t="shared" si="166"/>
        <v/>
      </c>
      <c r="AH1103" s="133" t="str">
        <f t="shared" si="171"/>
        <v/>
      </c>
      <c r="AI1103" s="133" t="str">
        <f t="shared" si="167"/>
        <v/>
      </c>
      <c r="AJ1103" s="110"/>
      <c r="AK1103" s="119" t="str">
        <f t="shared" si="168"/>
        <v/>
      </c>
      <c r="AL1103" s="119" t="str">
        <f t="shared" si="169"/>
        <v/>
      </c>
      <c r="AM1103" s="120" t="str">
        <f t="shared" si="170"/>
        <v/>
      </c>
    </row>
    <row r="1104" spans="26:39" ht="3" hidden="1" customHeight="1" x14ac:dyDescent="0.3">
      <c r="Z1104" s="109"/>
      <c r="AA1104" s="109"/>
      <c r="AB1104" s="130"/>
      <c r="AC1104" s="131"/>
      <c r="AD1104" s="129" t="str">
        <f t="shared" si="172"/>
        <v/>
      </c>
      <c r="AE1104" s="132" t="str">
        <f t="shared" si="164"/>
        <v/>
      </c>
      <c r="AF1104" s="129" t="str">
        <f t="shared" si="165"/>
        <v/>
      </c>
      <c r="AG1104" s="132" t="str">
        <f t="shared" si="166"/>
        <v/>
      </c>
      <c r="AH1104" s="133" t="str">
        <f t="shared" si="171"/>
        <v/>
      </c>
      <c r="AI1104" s="133" t="str">
        <f t="shared" si="167"/>
        <v/>
      </c>
      <c r="AJ1104" s="110"/>
      <c r="AK1104" s="119" t="str">
        <f t="shared" si="168"/>
        <v/>
      </c>
      <c r="AL1104" s="119" t="str">
        <f t="shared" si="169"/>
        <v/>
      </c>
      <c r="AM1104" s="120" t="str">
        <f t="shared" si="170"/>
        <v/>
      </c>
    </row>
    <row r="1105" spans="26:39" ht="3" hidden="1" customHeight="1" x14ac:dyDescent="0.3">
      <c r="Z1105" s="109"/>
      <c r="AA1105" s="109"/>
      <c r="AB1105" s="130"/>
      <c r="AC1105" s="131"/>
      <c r="AD1105" s="129" t="str">
        <f t="shared" si="172"/>
        <v/>
      </c>
      <c r="AE1105" s="132" t="str">
        <f t="shared" si="164"/>
        <v/>
      </c>
      <c r="AF1105" s="129" t="str">
        <f t="shared" si="165"/>
        <v/>
      </c>
      <c r="AG1105" s="132" t="str">
        <f t="shared" si="166"/>
        <v/>
      </c>
      <c r="AH1105" s="133" t="str">
        <f t="shared" si="171"/>
        <v/>
      </c>
      <c r="AI1105" s="133" t="str">
        <f t="shared" si="167"/>
        <v/>
      </c>
      <c r="AJ1105" s="110"/>
      <c r="AK1105" s="119" t="str">
        <f t="shared" si="168"/>
        <v/>
      </c>
      <c r="AL1105" s="119" t="str">
        <f t="shared" si="169"/>
        <v/>
      </c>
      <c r="AM1105" s="120" t="str">
        <f t="shared" si="170"/>
        <v/>
      </c>
    </row>
    <row r="1106" spans="26:39" ht="3" hidden="1" customHeight="1" x14ac:dyDescent="0.3">
      <c r="Z1106" s="109"/>
      <c r="AA1106" s="109"/>
      <c r="AB1106" s="130"/>
      <c r="AC1106" s="131"/>
      <c r="AD1106" s="129" t="str">
        <f t="shared" si="172"/>
        <v/>
      </c>
      <c r="AE1106" s="132" t="str">
        <f t="shared" si="164"/>
        <v/>
      </c>
      <c r="AF1106" s="129" t="str">
        <f t="shared" si="165"/>
        <v/>
      </c>
      <c r="AG1106" s="132" t="str">
        <f t="shared" si="166"/>
        <v/>
      </c>
      <c r="AH1106" s="133" t="str">
        <f t="shared" si="171"/>
        <v/>
      </c>
      <c r="AI1106" s="133" t="str">
        <f t="shared" si="167"/>
        <v/>
      </c>
      <c r="AJ1106" s="110"/>
      <c r="AK1106" s="119" t="str">
        <f t="shared" si="168"/>
        <v/>
      </c>
      <c r="AL1106" s="119" t="str">
        <f t="shared" si="169"/>
        <v/>
      </c>
      <c r="AM1106" s="120" t="str">
        <f t="shared" si="170"/>
        <v/>
      </c>
    </row>
    <row r="1107" spans="26:39" ht="3" hidden="1" customHeight="1" x14ac:dyDescent="0.3">
      <c r="Z1107" s="109"/>
      <c r="AA1107" s="109"/>
      <c r="AB1107" s="130"/>
      <c r="AC1107" s="131"/>
      <c r="AD1107" s="129" t="str">
        <f t="shared" si="172"/>
        <v/>
      </c>
      <c r="AE1107" s="132" t="str">
        <f t="shared" si="164"/>
        <v/>
      </c>
      <c r="AF1107" s="129" t="str">
        <f t="shared" si="165"/>
        <v/>
      </c>
      <c r="AG1107" s="132" t="str">
        <f t="shared" si="166"/>
        <v/>
      </c>
      <c r="AH1107" s="133" t="str">
        <f t="shared" si="171"/>
        <v/>
      </c>
      <c r="AI1107" s="133" t="str">
        <f t="shared" si="167"/>
        <v/>
      </c>
      <c r="AJ1107" s="110"/>
      <c r="AK1107" s="119" t="str">
        <f t="shared" si="168"/>
        <v/>
      </c>
      <c r="AL1107" s="119" t="str">
        <f t="shared" si="169"/>
        <v/>
      </c>
      <c r="AM1107" s="120" t="str">
        <f t="shared" si="170"/>
        <v/>
      </c>
    </row>
    <row r="1108" spans="26:39" ht="3" hidden="1" customHeight="1" x14ac:dyDescent="0.3">
      <c r="Z1108" s="109"/>
      <c r="AA1108" s="109"/>
      <c r="AB1108" s="130"/>
      <c r="AC1108" s="131"/>
      <c r="AD1108" s="129" t="str">
        <f t="shared" si="172"/>
        <v/>
      </c>
      <c r="AE1108" s="132" t="str">
        <f t="shared" si="164"/>
        <v/>
      </c>
      <c r="AF1108" s="129" t="str">
        <f t="shared" si="165"/>
        <v/>
      </c>
      <c r="AG1108" s="132" t="str">
        <f t="shared" si="166"/>
        <v/>
      </c>
      <c r="AH1108" s="133" t="str">
        <f t="shared" si="171"/>
        <v/>
      </c>
      <c r="AI1108" s="133" t="str">
        <f t="shared" si="167"/>
        <v/>
      </c>
      <c r="AJ1108" s="110"/>
      <c r="AK1108" s="119" t="str">
        <f t="shared" si="168"/>
        <v/>
      </c>
      <c r="AL1108" s="119" t="str">
        <f t="shared" si="169"/>
        <v/>
      </c>
      <c r="AM1108" s="120" t="str">
        <f t="shared" si="170"/>
        <v/>
      </c>
    </row>
    <row r="1109" spans="26:39" ht="3" hidden="1" customHeight="1" x14ac:dyDescent="0.3">
      <c r="Z1109" s="109"/>
      <c r="AA1109" s="109"/>
      <c r="AB1109" s="130"/>
      <c r="AC1109" s="131"/>
      <c r="AD1109" s="129" t="str">
        <f t="shared" si="172"/>
        <v/>
      </c>
      <c r="AE1109" s="132" t="str">
        <f t="shared" si="164"/>
        <v/>
      </c>
      <c r="AF1109" s="129" t="str">
        <f t="shared" si="165"/>
        <v/>
      </c>
      <c r="AG1109" s="132" t="str">
        <f t="shared" si="166"/>
        <v/>
      </c>
      <c r="AH1109" s="133" t="str">
        <f t="shared" si="171"/>
        <v/>
      </c>
      <c r="AI1109" s="133" t="str">
        <f t="shared" si="167"/>
        <v/>
      </c>
      <c r="AJ1109" s="110"/>
      <c r="AK1109" s="119" t="str">
        <f t="shared" si="168"/>
        <v/>
      </c>
      <c r="AL1109" s="119" t="str">
        <f t="shared" si="169"/>
        <v/>
      </c>
      <c r="AM1109" s="120" t="str">
        <f t="shared" si="170"/>
        <v/>
      </c>
    </row>
    <row r="1110" spans="26:39" ht="3" hidden="1" customHeight="1" x14ac:dyDescent="0.3">
      <c r="Z1110" s="109"/>
      <c r="AA1110" s="109"/>
      <c r="AB1110" s="130"/>
      <c r="AC1110" s="131"/>
      <c r="AD1110" s="129" t="str">
        <f t="shared" si="172"/>
        <v/>
      </c>
      <c r="AE1110" s="132" t="str">
        <f t="shared" si="164"/>
        <v/>
      </c>
      <c r="AF1110" s="129" t="str">
        <f t="shared" si="165"/>
        <v/>
      </c>
      <c r="AG1110" s="132" t="str">
        <f t="shared" si="166"/>
        <v/>
      </c>
      <c r="AH1110" s="133" t="str">
        <f t="shared" si="171"/>
        <v/>
      </c>
      <c r="AI1110" s="133" t="str">
        <f t="shared" si="167"/>
        <v/>
      </c>
      <c r="AJ1110" s="110"/>
      <c r="AK1110" s="119" t="str">
        <f t="shared" si="168"/>
        <v/>
      </c>
      <c r="AL1110" s="119" t="str">
        <f t="shared" si="169"/>
        <v/>
      </c>
      <c r="AM1110" s="120" t="str">
        <f t="shared" si="170"/>
        <v/>
      </c>
    </row>
    <row r="1111" spans="26:39" ht="3" hidden="1" customHeight="1" x14ac:dyDescent="0.3">
      <c r="Z1111" s="109"/>
      <c r="AA1111" s="109"/>
      <c r="AB1111" s="130"/>
      <c r="AC1111" s="131"/>
      <c r="AD1111" s="129" t="str">
        <f t="shared" si="172"/>
        <v/>
      </c>
      <c r="AE1111" s="132" t="str">
        <f t="shared" si="164"/>
        <v/>
      </c>
      <c r="AF1111" s="129" t="str">
        <f t="shared" si="165"/>
        <v/>
      </c>
      <c r="AG1111" s="132" t="str">
        <f t="shared" si="166"/>
        <v/>
      </c>
      <c r="AH1111" s="133" t="str">
        <f t="shared" si="171"/>
        <v/>
      </c>
      <c r="AI1111" s="133" t="str">
        <f t="shared" si="167"/>
        <v/>
      </c>
      <c r="AJ1111" s="110"/>
      <c r="AK1111" s="119" t="str">
        <f t="shared" si="168"/>
        <v/>
      </c>
      <c r="AL1111" s="119" t="str">
        <f t="shared" si="169"/>
        <v/>
      </c>
      <c r="AM1111" s="120" t="str">
        <f t="shared" si="170"/>
        <v/>
      </c>
    </row>
    <row r="1112" spans="26:39" ht="3" hidden="1" customHeight="1" x14ac:dyDescent="0.3">
      <c r="Z1112" s="109"/>
      <c r="AA1112" s="109"/>
      <c r="AB1112" s="130"/>
      <c r="AC1112" s="131"/>
      <c r="AD1112" s="129" t="str">
        <f t="shared" si="172"/>
        <v/>
      </c>
      <c r="AE1112" s="132" t="str">
        <f t="shared" si="164"/>
        <v/>
      </c>
      <c r="AF1112" s="129" t="str">
        <f t="shared" si="165"/>
        <v/>
      </c>
      <c r="AG1112" s="132" t="str">
        <f t="shared" si="166"/>
        <v/>
      </c>
      <c r="AH1112" s="133" t="str">
        <f t="shared" si="171"/>
        <v/>
      </c>
      <c r="AI1112" s="133" t="str">
        <f t="shared" si="167"/>
        <v/>
      </c>
      <c r="AJ1112" s="110"/>
      <c r="AK1112" s="119" t="str">
        <f t="shared" si="168"/>
        <v/>
      </c>
      <c r="AL1112" s="119" t="str">
        <f t="shared" si="169"/>
        <v/>
      </c>
      <c r="AM1112" s="120" t="str">
        <f t="shared" si="170"/>
        <v/>
      </c>
    </row>
    <row r="1113" spans="26:39" ht="3" hidden="1" customHeight="1" x14ac:dyDescent="0.3">
      <c r="Z1113" s="109"/>
      <c r="AA1113" s="109"/>
      <c r="AB1113" s="130"/>
      <c r="AC1113" s="131"/>
      <c r="AD1113" s="129" t="str">
        <f t="shared" si="172"/>
        <v/>
      </c>
      <c r="AE1113" s="132" t="str">
        <f t="shared" si="164"/>
        <v/>
      </c>
      <c r="AF1113" s="129" t="str">
        <f t="shared" si="165"/>
        <v/>
      </c>
      <c r="AG1113" s="132" t="str">
        <f t="shared" si="166"/>
        <v/>
      </c>
      <c r="AH1113" s="133" t="str">
        <f t="shared" si="171"/>
        <v/>
      </c>
      <c r="AI1113" s="133" t="str">
        <f t="shared" si="167"/>
        <v/>
      </c>
      <c r="AJ1113" s="110"/>
      <c r="AK1113" s="119" t="str">
        <f t="shared" si="168"/>
        <v/>
      </c>
      <c r="AL1113" s="119" t="str">
        <f t="shared" si="169"/>
        <v/>
      </c>
      <c r="AM1113" s="120" t="str">
        <f t="shared" si="170"/>
        <v/>
      </c>
    </row>
    <row r="1114" spans="26:39" ht="3" hidden="1" customHeight="1" x14ac:dyDescent="0.3">
      <c r="Z1114" s="109"/>
      <c r="AA1114" s="109"/>
      <c r="AB1114" s="130"/>
      <c r="AC1114" s="131"/>
      <c r="AD1114" s="129" t="str">
        <f t="shared" si="172"/>
        <v/>
      </c>
      <c r="AE1114" s="132" t="str">
        <f t="shared" si="164"/>
        <v/>
      </c>
      <c r="AF1114" s="129" t="str">
        <f t="shared" si="165"/>
        <v/>
      </c>
      <c r="AG1114" s="132" t="str">
        <f t="shared" si="166"/>
        <v/>
      </c>
      <c r="AH1114" s="133" t="str">
        <f t="shared" si="171"/>
        <v/>
      </c>
      <c r="AI1114" s="133" t="str">
        <f t="shared" si="167"/>
        <v/>
      </c>
      <c r="AJ1114" s="110"/>
      <c r="AK1114" s="119" t="str">
        <f t="shared" si="168"/>
        <v/>
      </c>
      <c r="AL1114" s="119" t="str">
        <f t="shared" si="169"/>
        <v/>
      </c>
      <c r="AM1114" s="120" t="str">
        <f t="shared" si="170"/>
        <v/>
      </c>
    </row>
    <row r="1115" spans="26:39" ht="3" hidden="1" customHeight="1" x14ac:dyDescent="0.3">
      <c r="Z1115" s="109"/>
      <c r="AA1115" s="109"/>
      <c r="AB1115" s="130"/>
      <c r="AC1115" s="131"/>
      <c r="AD1115" s="129" t="str">
        <f t="shared" si="172"/>
        <v/>
      </c>
      <c r="AE1115" s="132" t="str">
        <f t="shared" si="164"/>
        <v/>
      </c>
      <c r="AF1115" s="129" t="str">
        <f t="shared" si="165"/>
        <v/>
      </c>
      <c r="AG1115" s="132" t="str">
        <f t="shared" si="166"/>
        <v/>
      </c>
      <c r="AH1115" s="133" t="str">
        <f t="shared" si="171"/>
        <v/>
      </c>
      <c r="AI1115" s="133" t="str">
        <f t="shared" si="167"/>
        <v/>
      </c>
      <c r="AJ1115" s="110"/>
      <c r="AK1115" s="119" t="str">
        <f t="shared" si="168"/>
        <v/>
      </c>
      <c r="AL1115" s="119" t="str">
        <f t="shared" si="169"/>
        <v/>
      </c>
      <c r="AM1115" s="120" t="str">
        <f t="shared" si="170"/>
        <v/>
      </c>
    </row>
    <row r="1116" spans="26:39" ht="3" hidden="1" customHeight="1" x14ac:dyDescent="0.3">
      <c r="Z1116" s="109"/>
      <c r="AA1116" s="109"/>
      <c r="AB1116" s="130"/>
      <c r="AC1116" s="131"/>
      <c r="AD1116" s="129" t="str">
        <f t="shared" ref="AD1116:AD1147" si="173">IF(AC1116="","",AD$1051+(2*(AC1116-AC$1051)*AA$1056))</f>
        <v/>
      </c>
      <c r="AE1116" s="132" t="str">
        <f t="shared" si="164"/>
        <v/>
      </c>
      <c r="AF1116" s="129" t="str">
        <f t="shared" si="165"/>
        <v/>
      </c>
      <c r="AG1116" s="132" t="str">
        <f t="shared" si="166"/>
        <v/>
      </c>
      <c r="AH1116" s="133" t="str">
        <f t="shared" si="171"/>
        <v/>
      </c>
      <c r="AI1116" s="133" t="str">
        <f t="shared" si="167"/>
        <v/>
      </c>
      <c r="AJ1116" s="110"/>
      <c r="AK1116" s="119" t="str">
        <f t="shared" si="168"/>
        <v/>
      </c>
      <c r="AL1116" s="119" t="str">
        <f t="shared" si="169"/>
        <v/>
      </c>
      <c r="AM1116" s="120" t="str">
        <f t="shared" si="170"/>
        <v/>
      </c>
    </row>
    <row r="1117" spans="26:39" ht="3" hidden="1" customHeight="1" x14ac:dyDescent="0.3">
      <c r="Z1117" s="109"/>
      <c r="AA1117" s="109"/>
      <c r="AB1117" s="130"/>
      <c r="AC1117" s="131"/>
      <c r="AD1117" s="129" t="str">
        <f t="shared" si="173"/>
        <v/>
      </c>
      <c r="AE1117" s="132" t="str">
        <f t="shared" ref="AE1117:AE1151" si="174">IF(AC1117="","",(AD1117/2)^2*3.1415)</f>
        <v/>
      </c>
      <c r="AF1117" s="129" t="str">
        <f t="shared" ref="AF1117:AF1151" si="175">IF(AC1117="","",(AC1117-AC1116)/3*(AE1116+AE1117+(AE1117*AE1116)^0.5))</f>
        <v/>
      </c>
      <c r="AG1117" s="132" t="str">
        <f t="shared" ref="AG1117:AG1151" si="176">IF(AC1117="","",AG1116+AF1117)</f>
        <v/>
      </c>
      <c r="AH1117" s="133" t="str">
        <f t="shared" si="171"/>
        <v/>
      </c>
      <c r="AI1117" s="133" t="str">
        <f t="shared" si="167"/>
        <v/>
      </c>
      <c r="AJ1117" s="110"/>
      <c r="AK1117" s="119" t="str">
        <f t="shared" si="168"/>
        <v/>
      </c>
      <c r="AL1117" s="119" t="str">
        <f t="shared" si="169"/>
        <v/>
      </c>
      <c r="AM1117" s="120" t="str">
        <f t="shared" si="170"/>
        <v/>
      </c>
    </row>
    <row r="1118" spans="26:39" ht="3" hidden="1" customHeight="1" x14ac:dyDescent="0.3">
      <c r="Z1118" s="109"/>
      <c r="AA1118" s="109"/>
      <c r="AB1118" s="130"/>
      <c r="AC1118" s="131"/>
      <c r="AD1118" s="129" t="str">
        <f t="shared" si="173"/>
        <v/>
      </c>
      <c r="AE1118" s="132" t="str">
        <f t="shared" si="174"/>
        <v/>
      </c>
      <c r="AF1118" s="129" t="str">
        <f t="shared" si="175"/>
        <v/>
      </c>
      <c r="AG1118" s="132" t="str">
        <f t="shared" si="176"/>
        <v/>
      </c>
      <c r="AH1118" s="133" t="str">
        <f t="shared" si="171"/>
        <v/>
      </c>
      <c r="AI1118" s="133" t="str">
        <f t="shared" si="167"/>
        <v/>
      </c>
      <c r="AJ1118" s="110"/>
      <c r="AK1118" s="119" t="str">
        <f t="shared" si="168"/>
        <v/>
      </c>
      <c r="AL1118" s="119" t="str">
        <f t="shared" si="169"/>
        <v/>
      </c>
      <c r="AM1118" s="120" t="str">
        <f t="shared" si="170"/>
        <v/>
      </c>
    </row>
    <row r="1119" spans="26:39" ht="3" hidden="1" customHeight="1" x14ac:dyDescent="0.3">
      <c r="Z1119" s="109"/>
      <c r="AA1119" s="109"/>
      <c r="AB1119" s="130"/>
      <c r="AC1119" s="131"/>
      <c r="AD1119" s="129" t="str">
        <f t="shared" si="173"/>
        <v/>
      </c>
      <c r="AE1119" s="132" t="str">
        <f t="shared" si="174"/>
        <v/>
      </c>
      <c r="AF1119" s="129" t="str">
        <f t="shared" si="175"/>
        <v/>
      </c>
      <c r="AG1119" s="132" t="str">
        <f t="shared" si="176"/>
        <v/>
      </c>
      <c r="AH1119" s="133" t="str">
        <f t="shared" si="171"/>
        <v/>
      </c>
      <c r="AI1119" s="133" t="str">
        <f t="shared" si="167"/>
        <v/>
      </c>
      <c r="AJ1119" s="110"/>
      <c r="AK1119" s="119" t="str">
        <f t="shared" si="168"/>
        <v/>
      </c>
      <c r="AL1119" s="119" t="str">
        <f t="shared" si="169"/>
        <v/>
      </c>
      <c r="AM1119" s="120" t="str">
        <f t="shared" si="170"/>
        <v/>
      </c>
    </row>
    <row r="1120" spans="26:39" ht="3" hidden="1" customHeight="1" x14ac:dyDescent="0.3">
      <c r="Z1120" s="109"/>
      <c r="AA1120" s="109"/>
      <c r="AB1120" s="130"/>
      <c r="AC1120" s="131"/>
      <c r="AD1120" s="129" t="str">
        <f t="shared" si="173"/>
        <v/>
      </c>
      <c r="AE1120" s="132" t="str">
        <f t="shared" si="174"/>
        <v/>
      </c>
      <c r="AF1120" s="129" t="str">
        <f t="shared" si="175"/>
        <v/>
      </c>
      <c r="AG1120" s="132" t="str">
        <f t="shared" si="176"/>
        <v/>
      </c>
      <c r="AH1120" s="133" t="str">
        <f t="shared" si="171"/>
        <v/>
      </c>
      <c r="AI1120" s="133" t="str">
        <f t="shared" si="167"/>
        <v/>
      </c>
      <c r="AJ1120" s="110"/>
      <c r="AK1120" s="119" t="str">
        <f t="shared" si="168"/>
        <v/>
      </c>
      <c r="AL1120" s="119" t="str">
        <f t="shared" si="169"/>
        <v/>
      </c>
      <c r="AM1120" s="120" t="str">
        <f t="shared" si="170"/>
        <v/>
      </c>
    </row>
    <row r="1121" spans="26:39" ht="3" hidden="1" customHeight="1" x14ac:dyDescent="0.3">
      <c r="Z1121" s="109"/>
      <c r="AA1121" s="109"/>
      <c r="AB1121" s="130"/>
      <c r="AC1121" s="131"/>
      <c r="AD1121" s="129" t="str">
        <f t="shared" si="173"/>
        <v/>
      </c>
      <c r="AE1121" s="132" t="str">
        <f t="shared" si="174"/>
        <v/>
      </c>
      <c r="AF1121" s="129" t="str">
        <f t="shared" si="175"/>
        <v/>
      </c>
      <c r="AG1121" s="132" t="str">
        <f t="shared" si="176"/>
        <v/>
      </c>
      <c r="AH1121" s="133" t="str">
        <f t="shared" si="171"/>
        <v/>
      </c>
      <c r="AI1121" s="133" t="str">
        <f t="shared" si="167"/>
        <v/>
      </c>
      <c r="AJ1121" s="110"/>
      <c r="AK1121" s="119" t="str">
        <f t="shared" si="168"/>
        <v/>
      </c>
      <c r="AL1121" s="119" t="str">
        <f t="shared" si="169"/>
        <v/>
      </c>
      <c r="AM1121" s="120" t="str">
        <f t="shared" si="170"/>
        <v/>
      </c>
    </row>
    <row r="1122" spans="26:39" ht="3" hidden="1" customHeight="1" x14ac:dyDescent="0.3">
      <c r="Z1122" s="109"/>
      <c r="AA1122" s="109"/>
      <c r="AB1122" s="130"/>
      <c r="AC1122" s="131"/>
      <c r="AD1122" s="129" t="str">
        <f t="shared" si="173"/>
        <v/>
      </c>
      <c r="AE1122" s="132" t="str">
        <f t="shared" si="174"/>
        <v/>
      </c>
      <c r="AF1122" s="129" t="str">
        <f t="shared" si="175"/>
        <v/>
      </c>
      <c r="AG1122" s="132" t="str">
        <f t="shared" si="176"/>
        <v/>
      </c>
      <c r="AH1122" s="133" t="str">
        <f t="shared" si="171"/>
        <v/>
      </c>
      <c r="AI1122" s="133" t="str">
        <f t="shared" si="167"/>
        <v/>
      </c>
      <c r="AJ1122" s="110"/>
      <c r="AK1122" s="119" t="str">
        <f t="shared" si="168"/>
        <v/>
      </c>
      <c r="AL1122" s="119" t="str">
        <f t="shared" si="169"/>
        <v/>
      </c>
      <c r="AM1122" s="120" t="str">
        <f t="shared" si="170"/>
        <v/>
      </c>
    </row>
    <row r="1123" spans="26:39" ht="3" hidden="1" customHeight="1" x14ac:dyDescent="0.3">
      <c r="Z1123" s="109"/>
      <c r="AA1123" s="109"/>
      <c r="AB1123" s="130"/>
      <c r="AC1123" s="131"/>
      <c r="AD1123" s="129" t="str">
        <f t="shared" si="173"/>
        <v/>
      </c>
      <c r="AE1123" s="132" t="str">
        <f t="shared" si="174"/>
        <v/>
      </c>
      <c r="AF1123" s="129" t="str">
        <f t="shared" si="175"/>
        <v/>
      </c>
      <c r="AG1123" s="132" t="str">
        <f t="shared" si="176"/>
        <v/>
      </c>
      <c r="AH1123" s="133" t="str">
        <f t="shared" si="171"/>
        <v/>
      </c>
      <c r="AI1123" s="133" t="str">
        <f t="shared" si="167"/>
        <v/>
      </c>
      <c r="AJ1123" s="110"/>
      <c r="AK1123" s="119" t="str">
        <f t="shared" si="168"/>
        <v/>
      </c>
      <c r="AL1123" s="119" t="str">
        <f t="shared" si="169"/>
        <v/>
      </c>
      <c r="AM1123" s="120" t="str">
        <f t="shared" si="170"/>
        <v/>
      </c>
    </row>
    <row r="1124" spans="26:39" ht="3" hidden="1" customHeight="1" x14ac:dyDescent="0.3">
      <c r="Z1124" s="109"/>
      <c r="AA1124" s="109"/>
      <c r="AB1124" s="130"/>
      <c r="AC1124" s="131"/>
      <c r="AD1124" s="129" t="str">
        <f t="shared" si="173"/>
        <v/>
      </c>
      <c r="AE1124" s="132" t="str">
        <f t="shared" si="174"/>
        <v/>
      </c>
      <c r="AF1124" s="129" t="str">
        <f t="shared" si="175"/>
        <v/>
      </c>
      <c r="AG1124" s="132" t="str">
        <f t="shared" si="176"/>
        <v/>
      </c>
      <c r="AH1124" s="133" t="str">
        <f t="shared" si="171"/>
        <v/>
      </c>
      <c r="AI1124" s="133" t="str">
        <f t="shared" si="167"/>
        <v/>
      </c>
      <c r="AJ1124" s="110"/>
      <c r="AK1124" s="119" t="str">
        <f t="shared" si="168"/>
        <v/>
      </c>
      <c r="AL1124" s="119" t="str">
        <f t="shared" si="169"/>
        <v/>
      </c>
      <c r="AM1124" s="120" t="str">
        <f t="shared" si="170"/>
        <v/>
      </c>
    </row>
    <row r="1125" spans="26:39" ht="3" hidden="1" customHeight="1" x14ac:dyDescent="0.3">
      <c r="Z1125" s="109"/>
      <c r="AA1125" s="109"/>
      <c r="AB1125" s="130"/>
      <c r="AC1125" s="131"/>
      <c r="AD1125" s="129" t="str">
        <f t="shared" si="173"/>
        <v/>
      </c>
      <c r="AE1125" s="132" t="str">
        <f t="shared" si="174"/>
        <v/>
      </c>
      <c r="AF1125" s="129" t="str">
        <f t="shared" si="175"/>
        <v/>
      </c>
      <c r="AG1125" s="132" t="str">
        <f t="shared" si="176"/>
        <v/>
      </c>
      <c r="AH1125" s="133" t="str">
        <f t="shared" si="171"/>
        <v/>
      </c>
      <c r="AI1125" s="133" t="str">
        <f t="shared" si="167"/>
        <v/>
      </c>
      <c r="AJ1125" s="110"/>
      <c r="AK1125" s="119" t="str">
        <f t="shared" si="168"/>
        <v/>
      </c>
      <c r="AL1125" s="119" t="str">
        <f t="shared" si="169"/>
        <v/>
      </c>
      <c r="AM1125" s="120" t="str">
        <f t="shared" si="170"/>
        <v/>
      </c>
    </row>
    <row r="1126" spans="26:39" ht="3" hidden="1" customHeight="1" x14ac:dyDescent="0.3">
      <c r="Z1126" s="109"/>
      <c r="AA1126" s="109"/>
      <c r="AB1126" s="130"/>
      <c r="AC1126" s="131"/>
      <c r="AD1126" s="129" t="str">
        <f t="shared" si="173"/>
        <v/>
      </c>
      <c r="AE1126" s="132" t="str">
        <f t="shared" si="174"/>
        <v/>
      </c>
      <c r="AF1126" s="129" t="str">
        <f t="shared" si="175"/>
        <v/>
      </c>
      <c r="AG1126" s="132" t="str">
        <f t="shared" si="176"/>
        <v/>
      </c>
      <c r="AH1126" s="133" t="str">
        <f t="shared" si="171"/>
        <v/>
      </c>
      <c r="AI1126" s="133" t="str">
        <f t="shared" si="167"/>
        <v/>
      </c>
      <c r="AJ1126" s="110"/>
      <c r="AK1126" s="119" t="str">
        <f t="shared" si="168"/>
        <v/>
      </c>
      <c r="AL1126" s="119" t="str">
        <f t="shared" si="169"/>
        <v/>
      </c>
      <c r="AM1126" s="120" t="str">
        <f t="shared" si="170"/>
        <v/>
      </c>
    </row>
    <row r="1127" spans="26:39" ht="3" hidden="1" customHeight="1" x14ac:dyDescent="0.3">
      <c r="Z1127" s="109"/>
      <c r="AA1127" s="109"/>
      <c r="AB1127" s="130"/>
      <c r="AC1127" s="131"/>
      <c r="AD1127" s="129" t="str">
        <f t="shared" si="173"/>
        <v/>
      </c>
      <c r="AE1127" s="132" t="str">
        <f t="shared" si="174"/>
        <v/>
      </c>
      <c r="AF1127" s="129" t="str">
        <f t="shared" si="175"/>
        <v/>
      </c>
      <c r="AG1127" s="132" t="str">
        <f t="shared" si="176"/>
        <v/>
      </c>
      <c r="AH1127" s="133" t="str">
        <f t="shared" si="171"/>
        <v/>
      </c>
      <c r="AI1127" s="133" t="str">
        <f t="shared" si="167"/>
        <v/>
      </c>
      <c r="AJ1127" s="110"/>
      <c r="AK1127" s="119" t="str">
        <f t="shared" si="168"/>
        <v/>
      </c>
      <c r="AL1127" s="119" t="str">
        <f t="shared" si="169"/>
        <v/>
      </c>
      <c r="AM1127" s="120" t="str">
        <f t="shared" si="170"/>
        <v/>
      </c>
    </row>
    <row r="1128" spans="26:39" ht="3" hidden="1" customHeight="1" x14ac:dyDescent="0.3">
      <c r="Z1128" s="109"/>
      <c r="AA1128" s="109"/>
      <c r="AB1128" s="130"/>
      <c r="AC1128" s="131"/>
      <c r="AD1128" s="129" t="str">
        <f t="shared" si="173"/>
        <v/>
      </c>
      <c r="AE1128" s="132" t="str">
        <f t="shared" si="174"/>
        <v/>
      </c>
      <c r="AF1128" s="129" t="str">
        <f t="shared" si="175"/>
        <v/>
      </c>
      <c r="AG1128" s="132" t="str">
        <f t="shared" si="176"/>
        <v/>
      </c>
      <c r="AH1128" s="133" t="str">
        <f t="shared" si="171"/>
        <v/>
      </c>
      <c r="AI1128" s="133" t="str">
        <f t="shared" si="167"/>
        <v/>
      </c>
      <c r="AJ1128" s="110"/>
      <c r="AK1128" s="119" t="str">
        <f t="shared" si="168"/>
        <v/>
      </c>
      <c r="AL1128" s="119" t="str">
        <f t="shared" si="169"/>
        <v/>
      </c>
      <c r="AM1128" s="120" t="str">
        <f t="shared" si="170"/>
        <v/>
      </c>
    </row>
    <row r="1129" spans="26:39" ht="3" hidden="1" customHeight="1" x14ac:dyDescent="0.3">
      <c r="Z1129" s="109"/>
      <c r="AA1129" s="109"/>
      <c r="AB1129" s="130"/>
      <c r="AC1129" s="131"/>
      <c r="AD1129" s="129" t="str">
        <f t="shared" si="173"/>
        <v/>
      </c>
      <c r="AE1129" s="132" t="str">
        <f t="shared" si="174"/>
        <v/>
      </c>
      <c r="AF1129" s="129" t="str">
        <f t="shared" si="175"/>
        <v/>
      </c>
      <c r="AG1129" s="132" t="str">
        <f t="shared" si="176"/>
        <v/>
      </c>
      <c r="AH1129" s="133" t="str">
        <f t="shared" si="171"/>
        <v/>
      </c>
      <c r="AI1129" s="133" t="str">
        <f t="shared" si="167"/>
        <v/>
      </c>
      <c r="AJ1129" s="110"/>
      <c r="AK1129" s="119" t="str">
        <f t="shared" si="168"/>
        <v/>
      </c>
      <c r="AL1129" s="119" t="str">
        <f t="shared" si="169"/>
        <v/>
      </c>
      <c r="AM1129" s="120" t="str">
        <f t="shared" si="170"/>
        <v/>
      </c>
    </row>
    <row r="1130" spans="26:39" ht="3" hidden="1" customHeight="1" x14ac:dyDescent="0.3">
      <c r="Z1130" s="109"/>
      <c r="AA1130" s="109"/>
      <c r="AB1130" s="130"/>
      <c r="AC1130" s="131"/>
      <c r="AD1130" s="129" t="str">
        <f t="shared" si="173"/>
        <v/>
      </c>
      <c r="AE1130" s="132" t="str">
        <f t="shared" si="174"/>
        <v/>
      </c>
      <c r="AF1130" s="129" t="str">
        <f t="shared" si="175"/>
        <v/>
      </c>
      <c r="AG1130" s="132" t="str">
        <f t="shared" si="176"/>
        <v/>
      </c>
      <c r="AH1130" s="133" t="str">
        <f t="shared" si="171"/>
        <v/>
      </c>
      <c r="AI1130" s="133" t="str">
        <f t="shared" si="167"/>
        <v/>
      </c>
      <c r="AJ1130" s="110"/>
      <c r="AK1130" s="119" t="str">
        <f t="shared" si="168"/>
        <v/>
      </c>
      <c r="AL1130" s="119" t="str">
        <f t="shared" si="169"/>
        <v/>
      </c>
      <c r="AM1130" s="120" t="str">
        <f t="shared" si="170"/>
        <v/>
      </c>
    </row>
    <row r="1131" spans="26:39" ht="3" hidden="1" customHeight="1" x14ac:dyDescent="0.3">
      <c r="Z1131" s="109"/>
      <c r="AA1131" s="109"/>
      <c r="AB1131" s="130"/>
      <c r="AC1131" s="131"/>
      <c r="AD1131" s="129" t="str">
        <f t="shared" si="173"/>
        <v/>
      </c>
      <c r="AE1131" s="132" t="str">
        <f t="shared" si="174"/>
        <v/>
      </c>
      <c r="AF1131" s="129" t="str">
        <f t="shared" si="175"/>
        <v/>
      </c>
      <c r="AG1131" s="132" t="str">
        <f t="shared" si="176"/>
        <v/>
      </c>
      <c r="AH1131" s="133" t="str">
        <f t="shared" si="171"/>
        <v/>
      </c>
      <c r="AI1131" s="133" t="str">
        <f t="shared" si="167"/>
        <v/>
      </c>
      <c r="AJ1131" s="110"/>
      <c r="AK1131" s="119" t="str">
        <f t="shared" si="168"/>
        <v/>
      </c>
      <c r="AL1131" s="119" t="str">
        <f t="shared" si="169"/>
        <v/>
      </c>
      <c r="AM1131" s="120" t="str">
        <f t="shared" si="170"/>
        <v/>
      </c>
    </row>
    <row r="1132" spans="26:39" ht="3" hidden="1" customHeight="1" x14ac:dyDescent="0.3">
      <c r="Z1132" s="109"/>
      <c r="AA1132" s="109"/>
      <c r="AB1132" s="130"/>
      <c r="AC1132" s="131"/>
      <c r="AD1132" s="129" t="str">
        <f t="shared" si="173"/>
        <v/>
      </c>
      <c r="AE1132" s="132" t="str">
        <f t="shared" si="174"/>
        <v/>
      </c>
      <c r="AF1132" s="129" t="str">
        <f t="shared" si="175"/>
        <v/>
      </c>
      <c r="AG1132" s="132" t="str">
        <f t="shared" si="176"/>
        <v/>
      </c>
      <c r="AH1132" s="133" t="str">
        <f t="shared" si="171"/>
        <v/>
      </c>
      <c r="AI1132" s="133" t="str">
        <f t="shared" si="167"/>
        <v/>
      </c>
      <c r="AJ1132" s="110"/>
      <c r="AK1132" s="119" t="str">
        <f t="shared" si="168"/>
        <v/>
      </c>
      <c r="AL1132" s="119" t="str">
        <f t="shared" si="169"/>
        <v/>
      </c>
      <c r="AM1132" s="120" t="str">
        <f t="shared" si="170"/>
        <v/>
      </c>
    </row>
    <row r="1133" spans="26:39" ht="3" hidden="1" customHeight="1" x14ac:dyDescent="0.3">
      <c r="Z1133" s="109"/>
      <c r="AA1133" s="109"/>
      <c r="AB1133" s="130"/>
      <c r="AC1133" s="131"/>
      <c r="AD1133" s="129" t="str">
        <f t="shared" si="173"/>
        <v/>
      </c>
      <c r="AE1133" s="132" t="str">
        <f t="shared" si="174"/>
        <v/>
      </c>
      <c r="AF1133" s="129" t="str">
        <f t="shared" si="175"/>
        <v/>
      </c>
      <c r="AG1133" s="132" t="str">
        <f t="shared" si="176"/>
        <v/>
      </c>
      <c r="AH1133" s="133" t="str">
        <f t="shared" si="171"/>
        <v/>
      </c>
      <c r="AI1133" s="133" t="str">
        <f t="shared" si="167"/>
        <v/>
      </c>
      <c r="AJ1133" s="110"/>
      <c r="AK1133" s="119" t="str">
        <f t="shared" si="168"/>
        <v/>
      </c>
      <c r="AL1133" s="119" t="str">
        <f t="shared" si="169"/>
        <v/>
      </c>
      <c r="AM1133" s="120" t="str">
        <f t="shared" si="170"/>
        <v/>
      </c>
    </row>
    <row r="1134" spans="26:39" ht="3" hidden="1" customHeight="1" x14ac:dyDescent="0.3">
      <c r="Z1134" s="109"/>
      <c r="AA1134" s="109"/>
      <c r="AB1134" s="130"/>
      <c r="AC1134" s="131"/>
      <c r="AD1134" s="129" t="str">
        <f t="shared" si="173"/>
        <v/>
      </c>
      <c r="AE1134" s="132" t="str">
        <f t="shared" si="174"/>
        <v/>
      </c>
      <c r="AF1134" s="129" t="str">
        <f t="shared" si="175"/>
        <v/>
      </c>
      <c r="AG1134" s="132" t="str">
        <f t="shared" si="176"/>
        <v/>
      </c>
      <c r="AH1134" s="133" t="str">
        <f t="shared" si="171"/>
        <v/>
      </c>
      <c r="AI1134" s="133" t="str">
        <f t="shared" si="167"/>
        <v/>
      </c>
      <c r="AJ1134" s="110"/>
      <c r="AK1134" s="119" t="str">
        <f t="shared" si="168"/>
        <v/>
      </c>
      <c r="AL1134" s="119" t="str">
        <f t="shared" si="169"/>
        <v/>
      </c>
      <c r="AM1134" s="120" t="str">
        <f t="shared" si="170"/>
        <v/>
      </c>
    </row>
    <row r="1135" spans="26:39" ht="3" hidden="1" customHeight="1" x14ac:dyDescent="0.3">
      <c r="Z1135" s="109"/>
      <c r="AA1135" s="109"/>
      <c r="AB1135" s="130"/>
      <c r="AC1135" s="131"/>
      <c r="AD1135" s="129" t="str">
        <f t="shared" si="173"/>
        <v/>
      </c>
      <c r="AE1135" s="132" t="str">
        <f t="shared" si="174"/>
        <v/>
      </c>
      <c r="AF1135" s="129" t="str">
        <f t="shared" si="175"/>
        <v/>
      </c>
      <c r="AG1135" s="132" t="str">
        <f t="shared" si="176"/>
        <v/>
      </c>
      <c r="AH1135" s="133" t="str">
        <f t="shared" si="171"/>
        <v/>
      </c>
      <c r="AI1135" s="133" t="str">
        <f t="shared" si="167"/>
        <v/>
      </c>
      <c r="AJ1135" s="110"/>
      <c r="AK1135" s="119" t="str">
        <f t="shared" si="168"/>
        <v/>
      </c>
      <c r="AL1135" s="119" t="str">
        <f t="shared" si="169"/>
        <v/>
      </c>
      <c r="AM1135" s="120" t="str">
        <f t="shared" si="170"/>
        <v/>
      </c>
    </row>
    <row r="1136" spans="26:39" ht="3" hidden="1" customHeight="1" x14ac:dyDescent="0.3">
      <c r="Z1136" s="109"/>
      <c r="AA1136" s="109"/>
      <c r="AB1136" s="130"/>
      <c r="AC1136" s="131"/>
      <c r="AD1136" s="129" t="str">
        <f t="shared" si="173"/>
        <v/>
      </c>
      <c r="AE1136" s="132" t="str">
        <f t="shared" si="174"/>
        <v/>
      </c>
      <c r="AF1136" s="129" t="str">
        <f t="shared" si="175"/>
        <v/>
      </c>
      <c r="AG1136" s="132" t="str">
        <f t="shared" si="176"/>
        <v/>
      </c>
      <c r="AH1136" s="133" t="str">
        <f t="shared" si="171"/>
        <v/>
      </c>
      <c r="AI1136" s="133" t="str">
        <f t="shared" si="167"/>
        <v/>
      </c>
      <c r="AJ1136" s="110"/>
      <c r="AK1136" s="119" t="str">
        <f t="shared" si="168"/>
        <v/>
      </c>
      <c r="AL1136" s="119" t="str">
        <f t="shared" si="169"/>
        <v/>
      </c>
      <c r="AM1136" s="120" t="str">
        <f t="shared" si="170"/>
        <v/>
      </c>
    </row>
    <row r="1137" spans="26:39" ht="3" hidden="1" customHeight="1" x14ac:dyDescent="0.3">
      <c r="Z1137" s="109"/>
      <c r="AA1137" s="109"/>
      <c r="AB1137" s="130"/>
      <c r="AC1137" s="131"/>
      <c r="AD1137" s="129" t="str">
        <f t="shared" si="173"/>
        <v/>
      </c>
      <c r="AE1137" s="132" t="str">
        <f t="shared" si="174"/>
        <v/>
      </c>
      <c r="AF1137" s="129" t="str">
        <f t="shared" si="175"/>
        <v/>
      </c>
      <c r="AG1137" s="132" t="str">
        <f t="shared" si="176"/>
        <v/>
      </c>
      <c r="AH1137" s="133" t="str">
        <f t="shared" si="171"/>
        <v/>
      </c>
      <c r="AI1137" s="133" t="str">
        <f t="shared" ref="AI1137:AI1200" si="177">IF(AC1137="","",IF(AC1137=D$62,0,IF(AC1137&gt;D$62,AI1136+AF1137,"")))</f>
        <v/>
      </c>
      <c r="AJ1137" s="110"/>
      <c r="AK1137" s="119" t="str">
        <f t="shared" ref="AK1137:AK1200" si="178">IF(AI1137="","",AJ1137-D$62)</f>
        <v/>
      </c>
      <c r="AL1137" s="119" t="str">
        <f t="shared" si="169"/>
        <v/>
      </c>
      <c r="AM1137" s="120" t="str">
        <f t="shared" si="170"/>
        <v/>
      </c>
    </row>
    <row r="1138" spans="26:39" ht="3" hidden="1" customHeight="1" x14ac:dyDescent="0.3">
      <c r="Z1138" s="109"/>
      <c r="AA1138" s="109"/>
      <c r="AB1138" s="130"/>
      <c r="AC1138" s="131"/>
      <c r="AD1138" s="129" t="str">
        <f t="shared" si="173"/>
        <v/>
      </c>
      <c r="AE1138" s="132" t="str">
        <f t="shared" si="174"/>
        <v/>
      </c>
      <c r="AF1138" s="129" t="str">
        <f t="shared" si="175"/>
        <v/>
      </c>
      <c r="AG1138" s="132" t="str">
        <f t="shared" si="176"/>
        <v/>
      </c>
      <c r="AH1138" s="133" t="str">
        <f t="shared" si="171"/>
        <v/>
      </c>
      <c r="AI1138" s="133" t="str">
        <f t="shared" si="177"/>
        <v/>
      </c>
      <c r="AJ1138" s="110"/>
      <c r="AK1138" s="119" t="str">
        <f t="shared" si="178"/>
        <v/>
      </c>
      <c r="AL1138" s="119" t="str">
        <f t="shared" si="169"/>
        <v/>
      </c>
      <c r="AM1138" s="120" t="str">
        <f t="shared" si="170"/>
        <v/>
      </c>
    </row>
    <row r="1139" spans="26:39" ht="3" hidden="1" customHeight="1" x14ac:dyDescent="0.3">
      <c r="Z1139" s="109"/>
      <c r="AA1139" s="109"/>
      <c r="AB1139" s="130"/>
      <c r="AC1139" s="131"/>
      <c r="AD1139" s="129" t="str">
        <f t="shared" si="173"/>
        <v/>
      </c>
      <c r="AE1139" s="132" t="str">
        <f t="shared" si="174"/>
        <v/>
      </c>
      <c r="AF1139" s="129" t="str">
        <f t="shared" si="175"/>
        <v/>
      </c>
      <c r="AG1139" s="132" t="str">
        <f t="shared" si="176"/>
        <v/>
      </c>
      <c r="AH1139" s="133" t="str">
        <f t="shared" si="171"/>
        <v/>
      </c>
      <c r="AI1139" s="133" t="str">
        <f t="shared" si="177"/>
        <v/>
      </c>
      <c r="AJ1139" s="110"/>
      <c r="AK1139" s="119" t="str">
        <f t="shared" si="178"/>
        <v/>
      </c>
      <c r="AL1139" s="119" t="str">
        <f t="shared" ref="AL1139:AL1202" si="179">IF(AK1139="","",IF(AK1139&gt;G$121,AK1139-G$121/2,AK1139/2))</f>
        <v/>
      </c>
      <c r="AM1139" s="120" t="str">
        <f t="shared" ref="AM1139:AM1202" si="180">IF(AL1139="","",0.6*G$122*(2*32.2*AL1139)^0.5)</f>
        <v/>
      </c>
    </row>
    <row r="1140" spans="26:39" ht="3" hidden="1" customHeight="1" x14ac:dyDescent="0.3">
      <c r="Z1140" s="109"/>
      <c r="AA1140" s="109"/>
      <c r="AB1140" s="130"/>
      <c r="AC1140" s="131"/>
      <c r="AD1140" s="129" t="str">
        <f t="shared" si="173"/>
        <v/>
      </c>
      <c r="AE1140" s="132" t="str">
        <f t="shared" si="174"/>
        <v/>
      </c>
      <c r="AF1140" s="129" t="str">
        <f t="shared" si="175"/>
        <v/>
      </c>
      <c r="AG1140" s="132" t="str">
        <f t="shared" si="176"/>
        <v/>
      </c>
      <c r="AH1140" s="133" t="str">
        <f t="shared" si="171"/>
        <v/>
      </c>
      <c r="AI1140" s="133" t="str">
        <f t="shared" si="177"/>
        <v/>
      </c>
      <c r="AJ1140" s="110"/>
      <c r="AK1140" s="119" t="str">
        <f t="shared" si="178"/>
        <v/>
      </c>
      <c r="AL1140" s="119" t="str">
        <f t="shared" si="179"/>
        <v/>
      </c>
      <c r="AM1140" s="120" t="str">
        <f t="shared" si="180"/>
        <v/>
      </c>
    </row>
    <row r="1141" spans="26:39" ht="3" hidden="1" customHeight="1" x14ac:dyDescent="0.3">
      <c r="Z1141" s="109"/>
      <c r="AA1141" s="109"/>
      <c r="AB1141" s="130"/>
      <c r="AC1141" s="131"/>
      <c r="AD1141" s="129" t="str">
        <f t="shared" si="173"/>
        <v/>
      </c>
      <c r="AE1141" s="132" t="str">
        <f t="shared" si="174"/>
        <v/>
      </c>
      <c r="AF1141" s="129" t="str">
        <f t="shared" si="175"/>
        <v/>
      </c>
      <c r="AG1141" s="132" t="str">
        <f t="shared" si="176"/>
        <v/>
      </c>
      <c r="AH1141" s="133" t="str">
        <f t="shared" ref="AH1141:AH1204" si="181">IF(AC1141="","",AH1140+AF1141)</f>
        <v/>
      </c>
      <c r="AI1141" s="133" t="str">
        <f t="shared" si="177"/>
        <v/>
      </c>
      <c r="AJ1141" s="110"/>
      <c r="AK1141" s="119" t="str">
        <f t="shared" si="178"/>
        <v/>
      </c>
      <c r="AL1141" s="119" t="str">
        <f t="shared" si="179"/>
        <v/>
      </c>
      <c r="AM1141" s="120" t="str">
        <f t="shared" si="180"/>
        <v/>
      </c>
    </row>
    <row r="1142" spans="26:39" ht="3" hidden="1" customHeight="1" x14ac:dyDescent="0.3">
      <c r="Z1142" s="109"/>
      <c r="AA1142" s="109"/>
      <c r="AB1142" s="130"/>
      <c r="AC1142" s="131"/>
      <c r="AD1142" s="129" t="str">
        <f t="shared" si="173"/>
        <v/>
      </c>
      <c r="AE1142" s="132" t="str">
        <f t="shared" si="174"/>
        <v/>
      </c>
      <c r="AF1142" s="129" t="str">
        <f t="shared" si="175"/>
        <v/>
      </c>
      <c r="AG1142" s="132" t="str">
        <f t="shared" si="176"/>
        <v/>
      </c>
      <c r="AH1142" s="133" t="str">
        <f t="shared" si="181"/>
        <v/>
      </c>
      <c r="AI1142" s="133" t="str">
        <f t="shared" si="177"/>
        <v/>
      </c>
      <c r="AJ1142" s="110"/>
      <c r="AK1142" s="119" t="str">
        <f t="shared" si="178"/>
        <v/>
      </c>
      <c r="AL1142" s="119" t="str">
        <f t="shared" si="179"/>
        <v/>
      </c>
      <c r="AM1142" s="120" t="str">
        <f t="shared" si="180"/>
        <v/>
      </c>
    </row>
    <row r="1143" spans="26:39" ht="3" hidden="1" customHeight="1" x14ac:dyDescent="0.3">
      <c r="Z1143" s="109"/>
      <c r="AA1143" s="109"/>
      <c r="AB1143" s="130"/>
      <c r="AC1143" s="131"/>
      <c r="AD1143" s="129" t="str">
        <f t="shared" si="173"/>
        <v/>
      </c>
      <c r="AE1143" s="132" t="str">
        <f t="shared" si="174"/>
        <v/>
      </c>
      <c r="AF1143" s="129" t="str">
        <f t="shared" si="175"/>
        <v/>
      </c>
      <c r="AG1143" s="132" t="str">
        <f t="shared" si="176"/>
        <v/>
      </c>
      <c r="AH1143" s="133" t="str">
        <f t="shared" si="181"/>
        <v/>
      </c>
      <c r="AI1143" s="133" t="str">
        <f t="shared" si="177"/>
        <v/>
      </c>
      <c r="AJ1143" s="110"/>
      <c r="AK1143" s="119" t="str">
        <f t="shared" si="178"/>
        <v/>
      </c>
      <c r="AL1143" s="119" t="str">
        <f t="shared" si="179"/>
        <v/>
      </c>
      <c r="AM1143" s="120" t="str">
        <f t="shared" si="180"/>
        <v/>
      </c>
    </row>
    <row r="1144" spans="26:39" ht="3" hidden="1" customHeight="1" x14ac:dyDescent="0.3">
      <c r="Z1144" s="109"/>
      <c r="AA1144" s="109"/>
      <c r="AB1144" s="130"/>
      <c r="AC1144" s="131"/>
      <c r="AD1144" s="129" t="str">
        <f t="shared" si="173"/>
        <v/>
      </c>
      <c r="AE1144" s="132" t="str">
        <f t="shared" si="174"/>
        <v/>
      </c>
      <c r="AF1144" s="129" t="str">
        <f t="shared" si="175"/>
        <v/>
      </c>
      <c r="AG1144" s="132" t="str">
        <f t="shared" si="176"/>
        <v/>
      </c>
      <c r="AH1144" s="133" t="str">
        <f t="shared" si="181"/>
        <v/>
      </c>
      <c r="AI1144" s="133" t="str">
        <f t="shared" si="177"/>
        <v/>
      </c>
      <c r="AJ1144" s="110"/>
      <c r="AK1144" s="119" t="str">
        <f t="shared" si="178"/>
        <v/>
      </c>
      <c r="AL1144" s="119" t="str">
        <f t="shared" si="179"/>
        <v/>
      </c>
      <c r="AM1144" s="120" t="str">
        <f t="shared" si="180"/>
        <v/>
      </c>
    </row>
    <row r="1145" spans="26:39" ht="3" hidden="1" customHeight="1" x14ac:dyDescent="0.3">
      <c r="Z1145" s="109"/>
      <c r="AA1145" s="109"/>
      <c r="AB1145" s="130"/>
      <c r="AC1145" s="131"/>
      <c r="AD1145" s="129" t="str">
        <f t="shared" si="173"/>
        <v/>
      </c>
      <c r="AE1145" s="132" t="str">
        <f t="shared" si="174"/>
        <v/>
      </c>
      <c r="AF1145" s="129" t="str">
        <f t="shared" si="175"/>
        <v/>
      </c>
      <c r="AG1145" s="132" t="str">
        <f t="shared" si="176"/>
        <v/>
      </c>
      <c r="AH1145" s="133" t="str">
        <f t="shared" si="181"/>
        <v/>
      </c>
      <c r="AI1145" s="133" t="str">
        <f t="shared" si="177"/>
        <v/>
      </c>
      <c r="AJ1145" s="110"/>
      <c r="AK1145" s="119" t="str">
        <f t="shared" si="178"/>
        <v/>
      </c>
      <c r="AL1145" s="119" t="str">
        <f t="shared" si="179"/>
        <v/>
      </c>
      <c r="AM1145" s="120" t="str">
        <f t="shared" si="180"/>
        <v/>
      </c>
    </row>
    <row r="1146" spans="26:39" ht="3" hidden="1" customHeight="1" x14ac:dyDescent="0.3">
      <c r="Z1146" s="109"/>
      <c r="AA1146" s="109"/>
      <c r="AB1146" s="130"/>
      <c r="AC1146" s="131"/>
      <c r="AD1146" s="129" t="str">
        <f t="shared" si="173"/>
        <v/>
      </c>
      <c r="AE1146" s="132" t="str">
        <f t="shared" si="174"/>
        <v/>
      </c>
      <c r="AF1146" s="129" t="str">
        <f t="shared" si="175"/>
        <v/>
      </c>
      <c r="AG1146" s="132" t="str">
        <f t="shared" si="176"/>
        <v/>
      </c>
      <c r="AH1146" s="133" t="str">
        <f t="shared" si="181"/>
        <v/>
      </c>
      <c r="AI1146" s="133" t="str">
        <f t="shared" si="177"/>
        <v/>
      </c>
      <c r="AJ1146" s="110"/>
      <c r="AK1146" s="119" t="str">
        <f t="shared" si="178"/>
        <v/>
      </c>
      <c r="AL1146" s="119" t="str">
        <f t="shared" si="179"/>
        <v/>
      </c>
      <c r="AM1146" s="120" t="str">
        <f t="shared" si="180"/>
        <v/>
      </c>
    </row>
    <row r="1147" spans="26:39" ht="3" hidden="1" customHeight="1" x14ac:dyDescent="0.3">
      <c r="Z1147" s="109"/>
      <c r="AA1147" s="109"/>
      <c r="AB1147" s="130"/>
      <c r="AC1147" s="131"/>
      <c r="AD1147" s="129" t="str">
        <f t="shared" si="173"/>
        <v/>
      </c>
      <c r="AE1147" s="132" t="str">
        <f t="shared" si="174"/>
        <v/>
      </c>
      <c r="AF1147" s="129" t="str">
        <f t="shared" si="175"/>
        <v/>
      </c>
      <c r="AG1147" s="132" t="str">
        <f t="shared" si="176"/>
        <v/>
      </c>
      <c r="AH1147" s="133" t="str">
        <f t="shared" si="181"/>
        <v/>
      </c>
      <c r="AI1147" s="133" t="str">
        <f t="shared" si="177"/>
        <v/>
      </c>
      <c r="AJ1147" s="110"/>
      <c r="AK1147" s="119" t="str">
        <f t="shared" si="178"/>
        <v/>
      </c>
      <c r="AL1147" s="119" t="str">
        <f t="shared" si="179"/>
        <v/>
      </c>
      <c r="AM1147" s="120" t="str">
        <f t="shared" si="180"/>
        <v/>
      </c>
    </row>
    <row r="1148" spans="26:39" ht="3" hidden="1" customHeight="1" x14ac:dyDescent="0.3">
      <c r="Z1148" s="109"/>
      <c r="AA1148" s="109"/>
      <c r="AB1148" s="130"/>
      <c r="AC1148" s="131"/>
      <c r="AD1148" s="129" t="str">
        <f t="shared" ref="AD1148:AD1151" si="182">IF(AC1148="","",AD$1051+(2*(AC1148-AC$1051)*AA$1056))</f>
        <v/>
      </c>
      <c r="AE1148" s="132" t="str">
        <f t="shared" si="174"/>
        <v/>
      </c>
      <c r="AF1148" s="129" t="str">
        <f t="shared" si="175"/>
        <v/>
      </c>
      <c r="AG1148" s="132" t="str">
        <f t="shared" si="176"/>
        <v/>
      </c>
      <c r="AH1148" s="133" t="str">
        <f t="shared" si="181"/>
        <v/>
      </c>
      <c r="AI1148" s="133" t="str">
        <f t="shared" si="177"/>
        <v/>
      </c>
      <c r="AJ1148" s="110"/>
      <c r="AK1148" s="119" t="str">
        <f t="shared" si="178"/>
        <v/>
      </c>
      <c r="AL1148" s="119" t="str">
        <f t="shared" si="179"/>
        <v/>
      </c>
      <c r="AM1148" s="120" t="str">
        <f t="shared" si="180"/>
        <v/>
      </c>
    </row>
    <row r="1149" spans="26:39" ht="3" hidden="1" customHeight="1" x14ac:dyDescent="0.3">
      <c r="Z1149" s="109"/>
      <c r="AA1149" s="109"/>
      <c r="AB1149" s="130"/>
      <c r="AC1149" s="131"/>
      <c r="AD1149" s="129" t="str">
        <f t="shared" si="182"/>
        <v/>
      </c>
      <c r="AE1149" s="132" t="str">
        <f t="shared" si="174"/>
        <v/>
      </c>
      <c r="AF1149" s="129" t="str">
        <f t="shared" si="175"/>
        <v/>
      </c>
      <c r="AG1149" s="132" t="str">
        <f t="shared" si="176"/>
        <v/>
      </c>
      <c r="AH1149" s="133" t="str">
        <f t="shared" si="181"/>
        <v/>
      </c>
      <c r="AI1149" s="133" t="str">
        <f t="shared" si="177"/>
        <v/>
      </c>
      <c r="AJ1149" s="110"/>
      <c r="AK1149" s="119" t="str">
        <f t="shared" si="178"/>
        <v/>
      </c>
      <c r="AL1149" s="119" t="str">
        <f t="shared" si="179"/>
        <v/>
      </c>
      <c r="AM1149" s="120" t="str">
        <f t="shared" si="180"/>
        <v/>
      </c>
    </row>
    <row r="1150" spans="26:39" ht="3" hidden="1" customHeight="1" x14ac:dyDescent="0.3">
      <c r="Z1150" s="109"/>
      <c r="AA1150" s="109"/>
      <c r="AB1150" s="130"/>
      <c r="AC1150" s="131"/>
      <c r="AD1150" s="129" t="str">
        <f t="shared" si="182"/>
        <v/>
      </c>
      <c r="AE1150" s="132" t="str">
        <f t="shared" si="174"/>
        <v/>
      </c>
      <c r="AF1150" s="129" t="str">
        <f t="shared" si="175"/>
        <v/>
      </c>
      <c r="AG1150" s="132" t="str">
        <f t="shared" si="176"/>
        <v/>
      </c>
      <c r="AH1150" s="133" t="str">
        <f t="shared" si="181"/>
        <v/>
      </c>
      <c r="AI1150" s="133" t="str">
        <f t="shared" si="177"/>
        <v/>
      </c>
      <c r="AJ1150" s="110"/>
      <c r="AK1150" s="119" t="str">
        <f t="shared" si="178"/>
        <v/>
      </c>
      <c r="AL1150" s="119" t="str">
        <f t="shared" si="179"/>
        <v/>
      </c>
      <c r="AM1150" s="120" t="str">
        <f t="shared" si="180"/>
        <v/>
      </c>
    </row>
    <row r="1151" spans="26:39" ht="3" hidden="1" customHeight="1" x14ac:dyDescent="0.3">
      <c r="Z1151" s="109"/>
      <c r="AA1151" s="109"/>
      <c r="AB1151" s="130"/>
      <c r="AC1151" s="131"/>
      <c r="AD1151" s="129" t="str">
        <f t="shared" si="182"/>
        <v/>
      </c>
      <c r="AE1151" s="132" t="str">
        <f t="shared" si="174"/>
        <v/>
      </c>
      <c r="AF1151" s="129" t="str">
        <f t="shared" si="175"/>
        <v/>
      </c>
      <c r="AG1151" s="132" t="str">
        <f t="shared" si="176"/>
        <v/>
      </c>
      <c r="AH1151" s="133" t="str">
        <f t="shared" si="181"/>
        <v/>
      </c>
      <c r="AI1151" s="133" t="str">
        <f t="shared" si="177"/>
        <v/>
      </c>
      <c r="AJ1151" s="110"/>
      <c r="AK1151" s="119" t="str">
        <f t="shared" si="178"/>
        <v/>
      </c>
      <c r="AL1151" s="119" t="str">
        <f t="shared" si="179"/>
        <v/>
      </c>
      <c r="AM1151" s="120" t="str">
        <f t="shared" si="180"/>
        <v/>
      </c>
    </row>
    <row r="1152" spans="26:39" ht="3" hidden="1" customHeight="1" x14ac:dyDescent="0.3">
      <c r="AB1152" s="130"/>
      <c r="AC1152" s="131"/>
      <c r="AD1152" s="129" t="str">
        <f t="shared" ref="AD1152:AD1183" si="183">IF(AC1152="","",AD$1151+(2*(AC1152-AC$1151)*AA$1156))</f>
        <v/>
      </c>
      <c r="AE1152" s="132" t="str">
        <f>IF(AC1152="","",(AD1152/2)^2*3.1415)</f>
        <v/>
      </c>
      <c r="AF1152" s="129" t="str">
        <f>IF(AC1152="","",(AC1152-AC1151)/3*(AE1151+AE1152+(AE1152*AE1151)^0.5))</f>
        <v/>
      </c>
      <c r="AG1152" s="132" t="str">
        <f>IF(AC1152="","",AG1151+AF1152)</f>
        <v/>
      </c>
      <c r="AH1152" s="133" t="str">
        <f t="shared" si="181"/>
        <v/>
      </c>
      <c r="AI1152" s="133" t="str">
        <f t="shared" si="177"/>
        <v/>
      </c>
      <c r="AJ1152" s="110"/>
      <c r="AK1152" s="119" t="str">
        <f t="shared" si="178"/>
        <v/>
      </c>
      <c r="AL1152" s="119" t="str">
        <f t="shared" si="179"/>
        <v/>
      </c>
      <c r="AM1152" s="120" t="str">
        <f t="shared" si="180"/>
        <v/>
      </c>
    </row>
    <row r="1153" spans="23:39" ht="3" hidden="1" customHeight="1" x14ac:dyDescent="0.3">
      <c r="AB1153" s="130"/>
      <c r="AC1153" s="131"/>
      <c r="AD1153" s="129" t="str">
        <f t="shared" si="183"/>
        <v/>
      </c>
      <c r="AE1153" s="132" t="str">
        <f t="shared" ref="AE1153:AE1216" si="184">IF(AC1153="","",(AD1153/2)^2*3.1415)</f>
        <v/>
      </c>
      <c r="AF1153" s="129" t="str">
        <f t="shared" ref="AF1153:AF1216" si="185">IF(AC1153="","",(AC1153-AC1152)/3*(AE1152+AE1153+(AE1153*AE1152)^0.5))</f>
        <v/>
      </c>
      <c r="AG1153" s="132" t="str">
        <f t="shared" ref="AG1153:AG1216" si="186">IF(AC1153="","",AG1152+AF1153)</f>
        <v/>
      </c>
      <c r="AH1153" s="133" t="str">
        <f t="shared" si="181"/>
        <v/>
      </c>
      <c r="AI1153" s="133" t="str">
        <f t="shared" si="177"/>
        <v/>
      </c>
      <c r="AJ1153" s="110"/>
      <c r="AK1153" s="119" t="str">
        <f t="shared" si="178"/>
        <v/>
      </c>
      <c r="AL1153" s="119" t="str">
        <f t="shared" si="179"/>
        <v/>
      </c>
      <c r="AM1153" s="120" t="str">
        <f t="shared" si="180"/>
        <v/>
      </c>
    </row>
    <row r="1154" spans="23:39" ht="3" hidden="1" customHeight="1" x14ac:dyDescent="0.3">
      <c r="W1154" s="112"/>
      <c r="X1154" s="125"/>
      <c r="Y1154" s="125"/>
      <c r="Z1154" s="126"/>
      <c r="AA1154" s="126"/>
      <c r="AB1154" s="130"/>
      <c r="AC1154" s="131"/>
      <c r="AD1154" s="129" t="str">
        <f t="shared" si="183"/>
        <v/>
      </c>
      <c r="AE1154" s="132" t="str">
        <f t="shared" si="184"/>
        <v/>
      </c>
      <c r="AF1154" s="129" t="str">
        <f t="shared" si="185"/>
        <v/>
      </c>
      <c r="AG1154" s="132" t="str">
        <f t="shared" si="186"/>
        <v/>
      </c>
      <c r="AH1154" s="133" t="str">
        <f t="shared" si="181"/>
        <v/>
      </c>
      <c r="AI1154" s="133" t="str">
        <f t="shared" si="177"/>
        <v/>
      </c>
      <c r="AJ1154" s="110"/>
      <c r="AK1154" s="119" t="str">
        <f t="shared" si="178"/>
        <v/>
      </c>
      <c r="AL1154" s="119" t="str">
        <f t="shared" si="179"/>
        <v/>
      </c>
      <c r="AM1154" s="120" t="str">
        <f t="shared" si="180"/>
        <v/>
      </c>
    </row>
    <row r="1155" spans="23:39" ht="3" hidden="1" customHeight="1" x14ac:dyDescent="0.3">
      <c r="X1155" s="110"/>
      <c r="Z1155" s="129"/>
      <c r="AA1155" s="109"/>
      <c r="AB1155" s="130"/>
      <c r="AC1155" s="131"/>
      <c r="AD1155" s="129" t="str">
        <f t="shared" si="183"/>
        <v/>
      </c>
      <c r="AE1155" s="132" t="str">
        <f t="shared" si="184"/>
        <v/>
      </c>
      <c r="AF1155" s="129" t="str">
        <f t="shared" si="185"/>
        <v/>
      </c>
      <c r="AG1155" s="132" t="str">
        <f t="shared" si="186"/>
        <v/>
      </c>
      <c r="AH1155" s="133" t="str">
        <f t="shared" si="181"/>
        <v/>
      </c>
      <c r="AI1155" s="133" t="str">
        <f t="shared" si="177"/>
        <v/>
      </c>
      <c r="AJ1155" s="110"/>
      <c r="AK1155" s="119" t="str">
        <f t="shared" si="178"/>
        <v/>
      </c>
      <c r="AL1155" s="119" t="str">
        <f t="shared" si="179"/>
        <v/>
      </c>
      <c r="AM1155" s="120" t="str">
        <f t="shared" si="180"/>
        <v/>
      </c>
    </row>
    <row r="1156" spans="23:39" ht="3" hidden="1" customHeight="1" x14ac:dyDescent="0.3">
      <c r="X1156" s="110"/>
      <c r="Z1156" s="129"/>
      <c r="AA1156" s="109"/>
      <c r="AB1156" s="130"/>
      <c r="AC1156" s="131"/>
      <c r="AD1156" s="129" t="str">
        <f t="shared" si="183"/>
        <v/>
      </c>
      <c r="AE1156" s="132" t="str">
        <f t="shared" si="184"/>
        <v/>
      </c>
      <c r="AF1156" s="129" t="str">
        <f t="shared" si="185"/>
        <v/>
      </c>
      <c r="AG1156" s="132" t="str">
        <f t="shared" si="186"/>
        <v/>
      </c>
      <c r="AH1156" s="133" t="str">
        <f t="shared" si="181"/>
        <v/>
      </c>
      <c r="AI1156" s="133" t="str">
        <f t="shared" si="177"/>
        <v/>
      </c>
      <c r="AJ1156" s="110"/>
      <c r="AK1156" s="119" t="str">
        <f t="shared" si="178"/>
        <v/>
      </c>
      <c r="AL1156" s="119" t="str">
        <f t="shared" si="179"/>
        <v/>
      </c>
      <c r="AM1156" s="120" t="str">
        <f t="shared" si="180"/>
        <v/>
      </c>
    </row>
    <row r="1157" spans="23:39" ht="3" hidden="1" customHeight="1" x14ac:dyDescent="0.3">
      <c r="Z1157" s="109"/>
      <c r="AA1157" s="109"/>
      <c r="AB1157" s="130"/>
      <c r="AC1157" s="131"/>
      <c r="AD1157" s="129" t="str">
        <f t="shared" si="183"/>
        <v/>
      </c>
      <c r="AE1157" s="132" t="str">
        <f t="shared" si="184"/>
        <v/>
      </c>
      <c r="AF1157" s="129" t="str">
        <f t="shared" si="185"/>
        <v/>
      </c>
      <c r="AG1157" s="132" t="str">
        <f t="shared" si="186"/>
        <v/>
      </c>
      <c r="AH1157" s="133" t="str">
        <f t="shared" si="181"/>
        <v/>
      </c>
      <c r="AI1157" s="133" t="str">
        <f t="shared" si="177"/>
        <v/>
      </c>
      <c r="AJ1157" s="110"/>
      <c r="AK1157" s="119" t="str">
        <f t="shared" si="178"/>
        <v/>
      </c>
      <c r="AL1157" s="119" t="str">
        <f t="shared" si="179"/>
        <v/>
      </c>
      <c r="AM1157" s="120" t="str">
        <f t="shared" si="180"/>
        <v/>
      </c>
    </row>
    <row r="1158" spans="23:39" ht="3" hidden="1" customHeight="1" x14ac:dyDescent="0.3">
      <c r="Z1158" s="109"/>
      <c r="AA1158" s="109"/>
      <c r="AB1158" s="130"/>
      <c r="AC1158" s="131"/>
      <c r="AD1158" s="129" t="str">
        <f t="shared" si="183"/>
        <v/>
      </c>
      <c r="AE1158" s="132" t="str">
        <f t="shared" si="184"/>
        <v/>
      </c>
      <c r="AF1158" s="129" t="str">
        <f t="shared" si="185"/>
        <v/>
      </c>
      <c r="AG1158" s="132" t="str">
        <f t="shared" si="186"/>
        <v/>
      </c>
      <c r="AH1158" s="133" t="str">
        <f t="shared" si="181"/>
        <v/>
      </c>
      <c r="AI1158" s="133" t="str">
        <f t="shared" si="177"/>
        <v/>
      </c>
      <c r="AJ1158" s="110"/>
      <c r="AK1158" s="119" t="str">
        <f t="shared" si="178"/>
        <v/>
      </c>
      <c r="AL1158" s="119" t="str">
        <f t="shared" si="179"/>
        <v/>
      </c>
      <c r="AM1158" s="120" t="str">
        <f t="shared" si="180"/>
        <v/>
      </c>
    </row>
    <row r="1159" spans="23:39" ht="3" hidden="1" customHeight="1" x14ac:dyDescent="0.3">
      <c r="Z1159" s="109"/>
      <c r="AA1159" s="109"/>
      <c r="AB1159" s="130"/>
      <c r="AC1159" s="131"/>
      <c r="AD1159" s="129" t="str">
        <f t="shared" si="183"/>
        <v/>
      </c>
      <c r="AE1159" s="132" t="str">
        <f t="shared" si="184"/>
        <v/>
      </c>
      <c r="AF1159" s="129" t="str">
        <f t="shared" si="185"/>
        <v/>
      </c>
      <c r="AG1159" s="132" t="str">
        <f t="shared" si="186"/>
        <v/>
      </c>
      <c r="AH1159" s="133" t="str">
        <f t="shared" si="181"/>
        <v/>
      </c>
      <c r="AI1159" s="133" t="str">
        <f t="shared" si="177"/>
        <v/>
      </c>
      <c r="AJ1159" s="110"/>
      <c r="AK1159" s="119" t="str">
        <f t="shared" si="178"/>
        <v/>
      </c>
      <c r="AL1159" s="119" t="str">
        <f t="shared" si="179"/>
        <v/>
      </c>
      <c r="AM1159" s="120" t="str">
        <f t="shared" si="180"/>
        <v/>
      </c>
    </row>
    <row r="1160" spans="23:39" ht="3" hidden="1" customHeight="1" x14ac:dyDescent="0.3">
      <c r="Z1160" s="109"/>
      <c r="AA1160" s="109"/>
      <c r="AB1160" s="130"/>
      <c r="AC1160" s="131"/>
      <c r="AD1160" s="129" t="str">
        <f t="shared" si="183"/>
        <v/>
      </c>
      <c r="AE1160" s="132" t="str">
        <f t="shared" si="184"/>
        <v/>
      </c>
      <c r="AF1160" s="129" t="str">
        <f t="shared" si="185"/>
        <v/>
      </c>
      <c r="AG1160" s="132" t="str">
        <f t="shared" si="186"/>
        <v/>
      </c>
      <c r="AH1160" s="133" t="str">
        <f t="shared" si="181"/>
        <v/>
      </c>
      <c r="AI1160" s="133" t="str">
        <f t="shared" si="177"/>
        <v/>
      </c>
      <c r="AJ1160" s="110"/>
      <c r="AK1160" s="119" t="str">
        <f t="shared" si="178"/>
        <v/>
      </c>
      <c r="AL1160" s="119" t="str">
        <f t="shared" si="179"/>
        <v/>
      </c>
      <c r="AM1160" s="120" t="str">
        <f t="shared" si="180"/>
        <v/>
      </c>
    </row>
    <row r="1161" spans="23:39" ht="3" hidden="1" customHeight="1" x14ac:dyDescent="0.3">
      <c r="Z1161" s="109"/>
      <c r="AA1161" s="109"/>
      <c r="AB1161" s="130"/>
      <c r="AC1161" s="131"/>
      <c r="AD1161" s="129" t="str">
        <f t="shared" si="183"/>
        <v/>
      </c>
      <c r="AE1161" s="132" t="str">
        <f t="shared" si="184"/>
        <v/>
      </c>
      <c r="AF1161" s="129" t="str">
        <f t="shared" si="185"/>
        <v/>
      </c>
      <c r="AG1161" s="132" t="str">
        <f t="shared" si="186"/>
        <v/>
      </c>
      <c r="AH1161" s="133" t="str">
        <f t="shared" si="181"/>
        <v/>
      </c>
      <c r="AI1161" s="133" t="str">
        <f t="shared" si="177"/>
        <v/>
      </c>
      <c r="AJ1161" s="110"/>
      <c r="AK1161" s="119" t="str">
        <f t="shared" si="178"/>
        <v/>
      </c>
      <c r="AL1161" s="119" t="str">
        <f t="shared" si="179"/>
        <v/>
      </c>
      <c r="AM1161" s="120" t="str">
        <f t="shared" si="180"/>
        <v/>
      </c>
    </row>
    <row r="1162" spans="23:39" ht="3" hidden="1" customHeight="1" x14ac:dyDescent="0.3">
      <c r="Z1162" s="109"/>
      <c r="AA1162" s="109"/>
      <c r="AB1162" s="130"/>
      <c r="AC1162" s="131"/>
      <c r="AD1162" s="129" t="str">
        <f t="shared" si="183"/>
        <v/>
      </c>
      <c r="AE1162" s="132" t="str">
        <f t="shared" si="184"/>
        <v/>
      </c>
      <c r="AF1162" s="129" t="str">
        <f t="shared" si="185"/>
        <v/>
      </c>
      <c r="AG1162" s="132" t="str">
        <f t="shared" si="186"/>
        <v/>
      </c>
      <c r="AH1162" s="133" t="str">
        <f t="shared" si="181"/>
        <v/>
      </c>
      <c r="AI1162" s="133" t="str">
        <f t="shared" si="177"/>
        <v/>
      </c>
      <c r="AJ1162" s="110"/>
      <c r="AK1162" s="119" t="str">
        <f t="shared" si="178"/>
        <v/>
      </c>
      <c r="AL1162" s="119" t="str">
        <f t="shared" si="179"/>
        <v/>
      </c>
      <c r="AM1162" s="120" t="str">
        <f t="shared" si="180"/>
        <v/>
      </c>
    </row>
    <row r="1163" spans="23:39" ht="3" hidden="1" customHeight="1" x14ac:dyDescent="0.3">
      <c r="Z1163" s="109"/>
      <c r="AA1163" s="109"/>
      <c r="AB1163" s="130"/>
      <c r="AC1163" s="131"/>
      <c r="AD1163" s="129" t="str">
        <f t="shared" si="183"/>
        <v/>
      </c>
      <c r="AE1163" s="132" t="str">
        <f t="shared" si="184"/>
        <v/>
      </c>
      <c r="AF1163" s="129" t="str">
        <f t="shared" si="185"/>
        <v/>
      </c>
      <c r="AG1163" s="132" t="str">
        <f t="shared" si="186"/>
        <v/>
      </c>
      <c r="AH1163" s="133" t="str">
        <f t="shared" si="181"/>
        <v/>
      </c>
      <c r="AI1163" s="133" t="str">
        <f t="shared" si="177"/>
        <v/>
      </c>
      <c r="AJ1163" s="110"/>
      <c r="AK1163" s="119" t="str">
        <f t="shared" si="178"/>
        <v/>
      </c>
      <c r="AL1163" s="119" t="str">
        <f t="shared" si="179"/>
        <v/>
      </c>
      <c r="AM1163" s="120" t="str">
        <f t="shared" si="180"/>
        <v/>
      </c>
    </row>
    <row r="1164" spans="23:39" ht="3" hidden="1" customHeight="1" x14ac:dyDescent="0.3">
      <c r="Z1164" s="109"/>
      <c r="AA1164" s="109"/>
      <c r="AB1164" s="130"/>
      <c r="AC1164" s="131"/>
      <c r="AD1164" s="129" t="str">
        <f t="shared" si="183"/>
        <v/>
      </c>
      <c r="AE1164" s="132" t="str">
        <f t="shared" si="184"/>
        <v/>
      </c>
      <c r="AF1164" s="129" t="str">
        <f t="shared" si="185"/>
        <v/>
      </c>
      <c r="AG1164" s="132" t="str">
        <f t="shared" si="186"/>
        <v/>
      </c>
      <c r="AH1164" s="133" t="str">
        <f t="shared" si="181"/>
        <v/>
      </c>
      <c r="AI1164" s="133" t="str">
        <f t="shared" si="177"/>
        <v/>
      </c>
      <c r="AJ1164" s="110"/>
      <c r="AK1164" s="119" t="str">
        <f t="shared" si="178"/>
        <v/>
      </c>
      <c r="AL1164" s="119" t="str">
        <f t="shared" si="179"/>
        <v/>
      </c>
      <c r="AM1164" s="120" t="str">
        <f t="shared" si="180"/>
        <v/>
      </c>
    </row>
    <row r="1165" spans="23:39" ht="3" hidden="1" customHeight="1" x14ac:dyDescent="0.3">
      <c r="Z1165" s="109"/>
      <c r="AA1165" s="109"/>
      <c r="AB1165" s="130"/>
      <c r="AC1165" s="131"/>
      <c r="AD1165" s="129" t="str">
        <f t="shared" si="183"/>
        <v/>
      </c>
      <c r="AE1165" s="132" t="str">
        <f t="shared" si="184"/>
        <v/>
      </c>
      <c r="AF1165" s="129" t="str">
        <f t="shared" si="185"/>
        <v/>
      </c>
      <c r="AG1165" s="132" t="str">
        <f t="shared" si="186"/>
        <v/>
      </c>
      <c r="AH1165" s="133" t="str">
        <f t="shared" si="181"/>
        <v/>
      </c>
      <c r="AI1165" s="133" t="str">
        <f t="shared" si="177"/>
        <v/>
      </c>
      <c r="AJ1165" s="110"/>
      <c r="AK1165" s="119" t="str">
        <f t="shared" si="178"/>
        <v/>
      </c>
      <c r="AL1165" s="119" t="str">
        <f t="shared" si="179"/>
        <v/>
      </c>
      <c r="AM1165" s="120" t="str">
        <f t="shared" si="180"/>
        <v/>
      </c>
    </row>
    <row r="1166" spans="23:39" ht="3" hidden="1" customHeight="1" x14ac:dyDescent="0.3">
      <c r="Z1166" s="109"/>
      <c r="AA1166" s="109"/>
      <c r="AB1166" s="130"/>
      <c r="AC1166" s="131"/>
      <c r="AD1166" s="129" t="str">
        <f t="shared" si="183"/>
        <v/>
      </c>
      <c r="AE1166" s="132" t="str">
        <f t="shared" si="184"/>
        <v/>
      </c>
      <c r="AF1166" s="129" t="str">
        <f t="shared" si="185"/>
        <v/>
      </c>
      <c r="AG1166" s="132" t="str">
        <f t="shared" si="186"/>
        <v/>
      </c>
      <c r="AH1166" s="133" t="str">
        <f t="shared" si="181"/>
        <v/>
      </c>
      <c r="AI1166" s="133" t="str">
        <f t="shared" si="177"/>
        <v/>
      </c>
      <c r="AJ1166" s="110"/>
      <c r="AK1166" s="119" t="str">
        <f t="shared" si="178"/>
        <v/>
      </c>
      <c r="AL1166" s="119" t="str">
        <f t="shared" si="179"/>
        <v/>
      </c>
      <c r="AM1166" s="120" t="str">
        <f t="shared" si="180"/>
        <v/>
      </c>
    </row>
    <row r="1167" spans="23:39" ht="3" hidden="1" customHeight="1" x14ac:dyDescent="0.3">
      <c r="Z1167" s="109"/>
      <c r="AA1167" s="109"/>
      <c r="AB1167" s="130"/>
      <c r="AC1167" s="131"/>
      <c r="AD1167" s="129" t="str">
        <f t="shared" si="183"/>
        <v/>
      </c>
      <c r="AE1167" s="132" t="str">
        <f t="shared" si="184"/>
        <v/>
      </c>
      <c r="AF1167" s="129" t="str">
        <f t="shared" si="185"/>
        <v/>
      </c>
      <c r="AG1167" s="132" t="str">
        <f t="shared" si="186"/>
        <v/>
      </c>
      <c r="AH1167" s="133" t="str">
        <f t="shared" si="181"/>
        <v/>
      </c>
      <c r="AI1167" s="133" t="str">
        <f t="shared" si="177"/>
        <v/>
      </c>
      <c r="AJ1167" s="110"/>
      <c r="AK1167" s="119" t="str">
        <f t="shared" si="178"/>
        <v/>
      </c>
      <c r="AL1167" s="119" t="str">
        <f t="shared" si="179"/>
        <v/>
      </c>
      <c r="AM1167" s="120" t="str">
        <f t="shared" si="180"/>
        <v/>
      </c>
    </row>
    <row r="1168" spans="23:39" ht="3" hidden="1" customHeight="1" x14ac:dyDescent="0.3">
      <c r="Z1168" s="109"/>
      <c r="AA1168" s="109"/>
      <c r="AB1168" s="130"/>
      <c r="AC1168" s="131"/>
      <c r="AD1168" s="129" t="str">
        <f t="shared" si="183"/>
        <v/>
      </c>
      <c r="AE1168" s="132" t="str">
        <f t="shared" si="184"/>
        <v/>
      </c>
      <c r="AF1168" s="129" t="str">
        <f t="shared" si="185"/>
        <v/>
      </c>
      <c r="AG1168" s="132" t="str">
        <f t="shared" si="186"/>
        <v/>
      </c>
      <c r="AH1168" s="133" t="str">
        <f t="shared" si="181"/>
        <v/>
      </c>
      <c r="AI1168" s="133" t="str">
        <f t="shared" si="177"/>
        <v/>
      </c>
      <c r="AJ1168" s="110"/>
      <c r="AK1168" s="119" t="str">
        <f t="shared" si="178"/>
        <v/>
      </c>
      <c r="AL1168" s="119" t="str">
        <f t="shared" si="179"/>
        <v/>
      </c>
      <c r="AM1168" s="120" t="str">
        <f t="shared" si="180"/>
        <v/>
      </c>
    </row>
    <row r="1169" spans="24:39" ht="3" hidden="1" customHeight="1" x14ac:dyDescent="0.3">
      <c r="Z1169" s="109"/>
      <c r="AA1169" s="109"/>
      <c r="AB1169" s="130"/>
      <c r="AC1169" s="131"/>
      <c r="AD1169" s="129" t="str">
        <f t="shared" si="183"/>
        <v/>
      </c>
      <c r="AE1169" s="132" t="str">
        <f t="shared" si="184"/>
        <v/>
      </c>
      <c r="AF1169" s="129" t="str">
        <f t="shared" si="185"/>
        <v/>
      </c>
      <c r="AG1169" s="132" t="str">
        <f t="shared" si="186"/>
        <v/>
      </c>
      <c r="AH1169" s="133" t="str">
        <f t="shared" si="181"/>
        <v/>
      </c>
      <c r="AI1169" s="133" t="str">
        <f t="shared" si="177"/>
        <v/>
      </c>
      <c r="AJ1169" s="110"/>
      <c r="AK1169" s="119" t="str">
        <f t="shared" si="178"/>
        <v/>
      </c>
      <c r="AL1169" s="119" t="str">
        <f t="shared" si="179"/>
        <v/>
      </c>
      <c r="AM1169" s="120" t="str">
        <f t="shared" si="180"/>
        <v/>
      </c>
    </row>
    <row r="1170" spans="24:39" ht="3" hidden="1" customHeight="1" x14ac:dyDescent="0.3">
      <c r="Z1170" s="109"/>
      <c r="AA1170" s="109"/>
      <c r="AB1170" s="130"/>
      <c r="AC1170" s="131"/>
      <c r="AD1170" s="129" t="str">
        <f t="shared" si="183"/>
        <v/>
      </c>
      <c r="AE1170" s="132" t="str">
        <f t="shared" si="184"/>
        <v/>
      </c>
      <c r="AF1170" s="129" t="str">
        <f t="shared" si="185"/>
        <v/>
      </c>
      <c r="AG1170" s="132" t="str">
        <f t="shared" si="186"/>
        <v/>
      </c>
      <c r="AH1170" s="133" t="str">
        <f t="shared" si="181"/>
        <v/>
      </c>
      <c r="AI1170" s="133" t="str">
        <f t="shared" si="177"/>
        <v/>
      </c>
      <c r="AJ1170" s="110"/>
      <c r="AK1170" s="119" t="str">
        <f t="shared" si="178"/>
        <v/>
      </c>
      <c r="AL1170" s="119" t="str">
        <f t="shared" si="179"/>
        <v/>
      </c>
      <c r="AM1170" s="120" t="str">
        <f t="shared" si="180"/>
        <v/>
      </c>
    </row>
    <row r="1171" spans="24:39" ht="3" hidden="1" customHeight="1" x14ac:dyDescent="0.3">
      <c r="Z1171" s="109"/>
      <c r="AA1171" s="109"/>
      <c r="AB1171" s="130"/>
      <c r="AC1171" s="131"/>
      <c r="AD1171" s="129" t="str">
        <f t="shared" si="183"/>
        <v/>
      </c>
      <c r="AE1171" s="132" t="str">
        <f t="shared" si="184"/>
        <v/>
      </c>
      <c r="AF1171" s="129" t="str">
        <f t="shared" si="185"/>
        <v/>
      </c>
      <c r="AG1171" s="132" t="str">
        <f t="shared" si="186"/>
        <v/>
      </c>
      <c r="AH1171" s="133" t="str">
        <f t="shared" si="181"/>
        <v/>
      </c>
      <c r="AI1171" s="133" t="str">
        <f t="shared" si="177"/>
        <v/>
      </c>
      <c r="AJ1171" s="110"/>
      <c r="AK1171" s="119" t="str">
        <f t="shared" si="178"/>
        <v/>
      </c>
      <c r="AL1171" s="119" t="str">
        <f t="shared" si="179"/>
        <v/>
      </c>
      <c r="AM1171" s="120" t="str">
        <f t="shared" si="180"/>
        <v/>
      </c>
    </row>
    <row r="1172" spans="24:39" ht="3" hidden="1" customHeight="1" x14ac:dyDescent="0.3">
      <c r="X1172" s="53"/>
      <c r="Y1172" s="53"/>
      <c r="Z1172" s="109"/>
      <c r="AA1172" s="109"/>
      <c r="AB1172" s="130"/>
      <c r="AC1172" s="131"/>
      <c r="AD1172" s="129" t="str">
        <f t="shared" si="183"/>
        <v/>
      </c>
      <c r="AE1172" s="132" t="str">
        <f t="shared" si="184"/>
        <v/>
      </c>
      <c r="AF1172" s="129" t="str">
        <f t="shared" si="185"/>
        <v/>
      </c>
      <c r="AG1172" s="132" t="str">
        <f t="shared" si="186"/>
        <v/>
      </c>
      <c r="AH1172" s="133" t="str">
        <f t="shared" si="181"/>
        <v/>
      </c>
      <c r="AI1172" s="133" t="str">
        <f t="shared" si="177"/>
        <v/>
      </c>
      <c r="AJ1172" s="110"/>
      <c r="AK1172" s="119" t="str">
        <f t="shared" si="178"/>
        <v/>
      </c>
      <c r="AL1172" s="119" t="str">
        <f t="shared" si="179"/>
        <v/>
      </c>
      <c r="AM1172" s="120" t="str">
        <f t="shared" si="180"/>
        <v/>
      </c>
    </row>
    <row r="1173" spans="24:39" ht="3" hidden="1" customHeight="1" x14ac:dyDescent="0.3">
      <c r="Z1173" s="109"/>
      <c r="AA1173" s="109"/>
      <c r="AB1173" s="130"/>
      <c r="AC1173" s="131"/>
      <c r="AD1173" s="129" t="str">
        <f t="shared" si="183"/>
        <v/>
      </c>
      <c r="AE1173" s="132" t="str">
        <f t="shared" si="184"/>
        <v/>
      </c>
      <c r="AF1173" s="129" t="str">
        <f t="shared" si="185"/>
        <v/>
      </c>
      <c r="AG1173" s="132" t="str">
        <f t="shared" si="186"/>
        <v/>
      </c>
      <c r="AH1173" s="133" t="str">
        <f t="shared" si="181"/>
        <v/>
      </c>
      <c r="AI1173" s="133" t="str">
        <f t="shared" si="177"/>
        <v/>
      </c>
      <c r="AJ1173" s="110"/>
      <c r="AK1173" s="119" t="str">
        <f t="shared" si="178"/>
        <v/>
      </c>
      <c r="AL1173" s="119" t="str">
        <f t="shared" si="179"/>
        <v/>
      </c>
      <c r="AM1173" s="120" t="str">
        <f t="shared" si="180"/>
        <v/>
      </c>
    </row>
    <row r="1174" spans="24:39" ht="3" hidden="1" customHeight="1" x14ac:dyDescent="0.3">
      <c r="Z1174" s="109"/>
      <c r="AA1174" s="109"/>
      <c r="AB1174" s="130"/>
      <c r="AC1174" s="131"/>
      <c r="AD1174" s="129" t="str">
        <f t="shared" si="183"/>
        <v/>
      </c>
      <c r="AE1174" s="132" t="str">
        <f t="shared" si="184"/>
        <v/>
      </c>
      <c r="AF1174" s="129" t="str">
        <f t="shared" si="185"/>
        <v/>
      </c>
      <c r="AG1174" s="132" t="str">
        <f t="shared" si="186"/>
        <v/>
      </c>
      <c r="AH1174" s="133" t="str">
        <f t="shared" si="181"/>
        <v/>
      </c>
      <c r="AI1174" s="133" t="str">
        <f t="shared" si="177"/>
        <v/>
      </c>
      <c r="AJ1174" s="110"/>
      <c r="AK1174" s="119" t="str">
        <f t="shared" si="178"/>
        <v/>
      </c>
      <c r="AL1174" s="119" t="str">
        <f t="shared" si="179"/>
        <v/>
      </c>
      <c r="AM1174" s="120" t="str">
        <f t="shared" si="180"/>
        <v/>
      </c>
    </row>
    <row r="1175" spans="24:39" ht="3" hidden="1" customHeight="1" x14ac:dyDescent="0.3">
      <c r="Z1175" s="109"/>
      <c r="AA1175" s="109"/>
      <c r="AB1175" s="130"/>
      <c r="AC1175" s="131"/>
      <c r="AD1175" s="129" t="str">
        <f t="shared" si="183"/>
        <v/>
      </c>
      <c r="AE1175" s="132" t="str">
        <f t="shared" si="184"/>
        <v/>
      </c>
      <c r="AF1175" s="129" t="str">
        <f t="shared" si="185"/>
        <v/>
      </c>
      <c r="AG1175" s="132" t="str">
        <f t="shared" si="186"/>
        <v/>
      </c>
      <c r="AH1175" s="133" t="str">
        <f t="shared" si="181"/>
        <v/>
      </c>
      <c r="AI1175" s="133" t="str">
        <f t="shared" si="177"/>
        <v/>
      </c>
      <c r="AJ1175" s="110"/>
      <c r="AK1175" s="119" t="str">
        <f t="shared" si="178"/>
        <v/>
      </c>
      <c r="AL1175" s="119" t="str">
        <f t="shared" si="179"/>
        <v/>
      </c>
      <c r="AM1175" s="120" t="str">
        <f t="shared" si="180"/>
        <v/>
      </c>
    </row>
    <row r="1176" spans="24:39" ht="3" hidden="1" customHeight="1" x14ac:dyDescent="0.3">
      <c r="Z1176" s="109"/>
      <c r="AA1176" s="109"/>
      <c r="AB1176" s="130"/>
      <c r="AC1176" s="131"/>
      <c r="AD1176" s="129" t="str">
        <f t="shared" si="183"/>
        <v/>
      </c>
      <c r="AE1176" s="132" t="str">
        <f t="shared" si="184"/>
        <v/>
      </c>
      <c r="AF1176" s="129" t="str">
        <f t="shared" si="185"/>
        <v/>
      </c>
      <c r="AG1176" s="132" t="str">
        <f t="shared" si="186"/>
        <v/>
      </c>
      <c r="AH1176" s="133" t="str">
        <f t="shared" si="181"/>
        <v/>
      </c>
      <c r="AI1176" s="133" t="str">
        <f t="shared" si="177"/>
        <v/>
      </c>
      <c r="AJ1176" s="110"/>
      <c r="AK1176" s="119" t="str">
        <f t="shared" si="178"/>
        <v/>
      </c>
      <c r="AL1176" s="119" t="str">
        <f t="shared" si="179"/>
        <v/>
      </c>
      <c r="AM1176" s="120" t="str">
        <f t="shared" si="180"/>
        <v/>
      </c>
    </row>
    <row r="1177" spans="24:39" ht="3" hidden="1" customHeight="1" x14ac:dyDescent="0.3">
      <c r="Z1177" s="109"/>
      <c r="AA1177" s="109"/>
      <c r="AB1177" s="130"/>
      <c r="AC1177" s="131"/>
      <c r="AD1177" s="129" t="str">
        <f t="shared" si="183"/>
        <v/>
      </c>
      <c r="AE1177" s="132" t="str">
        <f t="shared" si="184"/>
        <v/>
      </c>
      <c r="AF1177" s="129" t="str">
        <f t="shared" si="185"/>
        <v/>
      </c>
      <c r="AG1177" s="132" t="str">
        <f t="shared" si="186"/>
        <v/>
      </c>
      <c r="AH1177" s="133" t="str">
        <f t="shared" si="181"/>
        <v/>
      </c>
      <c r="AI1177" s="133" t="str">
        <f t="shared" si="177"/>
        <v/>
      </c>
      <c r="AJ1177" s="110"/>
      <c r="AK1177" s="119" t="str">
        <f t="shared" si="178"/>
        <v/>
      </c>
      <c r="AL1177" s="119" t="str">
        <f t="shared" si="179"/>
        <v/>
      </c>
      <c r="AM1177" s="120" t="str">
        <f t="shared" si="180"/>
        <v/>
      </c>
    </row>
    <row r="1178" spans="24:39" ht="3" hidden="1" customHeight="1" x14ac:dyDescent="0.3">
      <c r="Z1178" s="109"/>
      <c r="AA1178" s="109"/>
      <c r="AB1178" s="130"/>
      <c r="AC1178" s="131"/>
      <c r="AD1178" s="129" t="str">
        <f t="shared" si="183"/>
        <v/>
      </c>
      <c r="AE1178" s="132" t="str">
        <f t="shared" si="184"/>
        <v/>
      </c>
      <c r="AF1178" s="129" t="str">
        <f t="shared" si="185"/>
        <v/>
      </c>
      <c r="AG1178" s="132" t="str">
        <f t="shared" si="186"/>
        <v/>
      </c>
      <c r="AH1178" s="133" t="str">
        <f t="shared" si="181"/>
        <v/>
      </c>
      <c r="AI1178" s="133" t="str">
        <f t="shared" si="177"/>
        <v/>
      </c>
      <c r="AJ1178" s="110"/>
      <c r="AK1178" s="119" t="str">
        <f t="shared" si="178"/>
        <v/>
      </c>
      <c r="AL1178" s="119" t="str">
        <f t="shared" si="179"/>
        <v/>
      </c>
      <c r="AM1178" s="120" t="str">
        <f t="shared" si="180"/>
        <v/>
      </c>
    </row>
    <row r="1179" spans="24:39" ht="3" hidden="1" customHeight="1" x14ac:dyDescent="0.3">
      <c r="Z1179" s="109"/>
      <c r="AA1179" s="109"/>
      <c r="AB1179" s="130"/>
      <c r="AC1179" s="131"/>
      <c r="AD1179" s="129" t="str">
        <f t="shared" si="183"/>
        <v/>
      </c>
      <c r="AE1179" s="132" t="str">
        <f t="shared" si="184"/>
        <v/>
      </c>
      <c r="AF1179" s="129" t="str">
        <f t="shared" si="185"/>
        <v/>
      </c>
      <c r="AG1179" s="132" t="str">
        <f t="shared" si="186"/>
        <v/>
      </c>
      <c r="AH1179" s="133" t="str">
        <f t="shared" si="181"/>
        <v/>
      </c>
      <c r="AI1179" s="133" t="str">
        <f t="shared" si="177"/>
        <v/>
      </c>
      <c r="AJ1179" s="110"/>
      <c r="AK1179" s="119" t="str">
        <f t="shared" si="178"/>
        <v/>
      </c>
      <c r="AL1179" s="119" t="str">
        <f t="shared" si="179"/>
        <v/>
      </c>
      <c r="AM1179" s="120" t="str">
        <f t="shared" si="180"/>
        <v/>
      </c>
    </row>
    <row r="1180" spans="24:39" ht="3" hidden="1" customHeight="1" x14ac:dyDescent="0.3">
      <c r="Z1180" s="109"/>
      <c r="AA1180" s="109"/>
      <c r="AB1180" s="130"/>
      <c r="AC1180" s="131"/>
      <c r="AD1180" s="129" t="str">
        <f t="shared" si="183"/>
        <v/>
      </c>
      <c r="AE1180" s="132" t="str">
        <f t="shared" si="184"/>
        <v/>
      </c>
      <c r="AF1180" s="129" t="str">
        <f t="shared" si="185"/>
        <v/>
      </c>
      <c r="AG1180" s="132" t="str">
        <f t="shared" si="186"/>
        <v/>
      </c>
      <c r="AH1180" s="133" t="str">
        <f t="shared" si="181"/>
        <v/>
      </c>
      <c r="AI1180" s="133" t="str">
        <f t="shared" si="177"/>
        <v/>
      </c>
      <c r="AJ1180" s="110"/>
      <c r="AK1180" s="119" t="str">
        <f t="shared" si="178"/>
        <v/>
      </c>
      <c r="AL1180" s="119" t="str">
        <f t="shared" si="179"/>
        <v/>
      </c>
      <c r="AM1180" s="120" t="str">
        <f t="shared" si="180"/>
        <v/>
      </c>
    </row>
    <row r="1181" spans="24:39" ht="3" hidden="1" customHeight="1" x14ac:dyDescent="0.3">
      <c r="Z1181" s="109"/>
      <c r="AA1181" s="109"/>
      <c r="AB1181" s="130"/>
      <c r="AC1181" s="131"/>
      <c r="AD1181" s="129" t="str">
        <f t="shared" si="183"/>
        <v/>
      </c>
      <c r="AE1181" s="132" t="str">
        <f t="shared" si="184"/>
        <v/>
      </c>
      <c r="AF1181" s="129" t="str">
        <f t="shared" si="185"/>
        <v/>
      </c>
      <c r="AG1181" s="132" t="str">
        <f t="shared" si="186"/>
        <v/>
      </c>
      <c r="AH1181" s="133" t="str">
        <f t="shared" si="181"/>
        <v/>
      </c>
      <c r="AI1181" s="133" t="str">
        <f t="shared" si="177"/>
        <v/>
      </c>
      <c r="AJ1181" s="110"/>
      <c r="AK1181" s="119" t="str">
        <f t="shared" si="178"/>
        <v/>
      </c>
      <c r="AL1181" s="119" t="str">
        <f t="shared" si="179"/>
        <v/>
      </c>
      <c r="AM1181" s="120" t="str">
        <f t="shared" si="180"/>
        <v/>
      </c>
    </row>
    <row r="1182" spans="24:39" ht="3" hidden="1" customHeight="1" x14ac:dyDescent="0.3">
      <c r="Z1182" s="109"/>
      <c r="AA1182" s="109"/>
      <c r="AB1182" s="130"/>
      <c r="AC1182" s="131"/>
      <c r="AD1182" s="129" t="str">
        <f t="shared" si="183"/>
        <v/>
      </c>
      <c r="AE1182" s="132" t="str">
        <f t="shared" si="184"/>
        <v/>
      </c>
      <c r="AF1182" s="129" t="str">
        <f t="shared" si="185"/>
        <v/>
      </c>
      <c r="AG1182" s="132" t="str">
        <f t="shared" si="186"/>
        <v/>
      </c>
      <c r="AH1182" s="133" t="str">
        <f t="shared" si="181"/>
        <v/>
      </c>
      <c r="AI1182" s="133" t="str">
        <f t="shared" si="177"/>
        <v/>
      </c>
      <c r="AJ1182" s="110"/>
      <c r="AK1182" s="119" t="str">
        <f t="shared" si="178"/>
        <v/>
      </c>
      <c r="AL1182" s="119" t="str">
        <f t="shared" si="179"/>
        <v/>
      </c>
      <c r="AM1182" s="120" t="str">
        <f t="shared" si="180"/>
        <v/>
      </c>
    </row>
    <row r="1183" spans="24:39" ht="3" hidden="1" customHeight="1" x14ac:dyDescent="0.3">
      <c r="Z1183" s="109"/>
      <c r="AA1183" s="109"/>
      <c r="AB1183" s="130"/>
      <c r="AC1183" s="131"/>
      <c r="AD1183" s="129" t="str">
        <f t="shared" si="183"/>
        <v/>
      </c>
      <c r="AE1183" s="132" t="str">
        <f t="shared" si="184"/>
        <v/>
      </c>
      <c r="AF1183" s="129" t="str">
        <f t="shared" si="185"/>
        <v/>
      </c>
      <c r="AG1183" s="132" t="str">
        <f t="shared" si="186"/>
        <v/>
      </c>
      <c r="AH1183" s="133" t="str">
        <f t="shared" si="181"/>
        <v/>
      </c>
      <c r="AI1183" s="133" t="str">
        <f t="shared" si="177"/>
        <v/>
      </c>
      <c r="AJ1183" s="110"/>
      <c r="AK1183" s="119" t="str">
        <f t="shared" si="178"/>
        <v/>
      </c>
      <c r="AL1183" s="119" t="str">
        <f t="shared" si="179"/>
        <v/>
      </c>
      <c r="AM1183" s="120" t="str">
        <f t="shared" si="180"/>
        <v/>
      </c>
    </row>
    <row r="1184" spans="24:39" ht="3" hidden="1" customHeight="1" x14ac:dyDescent="0.3">
      <c r="Z1184" s="109"/>
      <c r="AA1184" s="109"/>
      <c r="AB1184" s="130"/>
      <c r="AC1184" s="131"/>
      <c r="AD1184" s="129" t="str">
        <f t="shared" ref="AD1184:AD1215" si="187">IF(AC1184="","",AD$1151+(2*(AC1184-AC$1151)*AA$1156))</f>
        <v/>
      </c>
      <c r="AE1184" s="132" t="str">
        <f t="shared" si="184"/>
        <v/>
      </c>
      <c r="AF1184" s="129" t="str">
        <f t="shared" si="185"/>
        <v/>
      </c>
      <c r="AG1184" s="132" t="str">
        <f t="shared" si="186"/>
        <v/>
      </c>
      <c r="AH1184" s="133" t="str">
        <f t="shared" si="181"/>
        <v/>
      </c>
      <c r="AI1184" s="133" t="str">
        <f t="shared" si="177"/>
        <v/>
      </c>
      <c r="AJ1184" s="110"/>
      <c r="AK1184" s="119" t="str">
        <f t="shared" si="178"/>
        <v/>
      </c>
      <c r="AL1184" s="119" t="str">
        <f t="shared" si="179"/>
        <v/>
      </c>
      <c r="AM1184" s="120" t="str">
        <f t="shared" si="180"/>
        <v/>
      </c>
    </row>
    <row r="1185" spans="26:39" ht="3" hidden="1" customHeight="1" x14ac:dyDescent="0.3">
      <c r="Z1185" s="109"/>
      <c r="AA1185" s="109"/>
      <c r="AB1185" s="130"/>
      <c r="AC1185" s="131"/>
      <c r="AD1185" s="129" t="str">
        <f t="shared" si="187"/>
        <v/>
      </c>
      <c r="AE1185" s="132" t="str">
        <f t="shared" si="184"/>
        <v/>
      </c>
      <c r="AF1185" s="129" t="str">
        <f t="shared" si="185"/>
        <v/>
      </c>
      <c r="AG1185" s="132" t="str">
        <f t="shared" si="186"/>
        <v/>
      </c>
      <c r="AH1185" s="133" t="str">
        <f t="shared" si="181"/>
        <v/>
      </c>
      <c r="AI1185" s="133" t="str">
        <f t="shared" si="177"/>
        <v/>
      </c>
      <c r="AJ1185" s="110"/>
      <c r="AK1185" s="119" t="str">
        <f t="shared" si="178"/>
        <v/>
      </c>
      <c r="AL1185" s="119" t="str">
        <f t="shared" si="179"/>
        <v/>
      </c>
      <c r="AM1185" s="120" t="str">
        <f t="shared" si="180"/>
        <v/>
      </c>
    </row>
    <row r="1186" spans="26:39" ht="3" hidden="1" customHeight="1" x14ac:dyDescent="0.3">
      <c r="Z1186" s="109"/>
      <c r="AA1186" s="109"/>
      <c r="AB1186" s="130"/>
      <c r="AC1186" s="131"/>
      <c r="AD1186" s="129" t="str">
        <f t="shared" si="187"/>
        <v/>
      </c>
      <c r="AE1186" s="132" t="str">
        <f t="shared" si="184"/>
        <v/>
      </c>
      <c r="AF1186" s="129" t="str">
        <f t="shared" si="185"/>
        <v/>
      </c>
      <c r="AG1186" s="132" t="str">
        <f t="shared" si="186"/>
        <v/>
      </c>
      <c r="AH1186" s="133" t="str">
        <f t="shared" si="181"/>
        <v/>
      </c>
      <c r="AI1186" s="133" t="str">
        <f t="shared" si="177"/>
        <v/>
      </c>
      <c r="AJ1186" s="110"/>
      <c r="AK1186" s="119" t="str">
        <f t="shared" si="178"/>
        <v/>
      </c>
      <c r="AL1186" s="119" t="str">
        <f t="shared" si="179"/>
        <v/>
      </c>
      <c r="AM1186" s="120" t="str">
        <f t="shared" si="180"/>
        <v/>
      </c>
    </row>
    <row r="1187" spans="26:39" ht="3" hidden="1" customHeight="1" x14ac:dyDescent="0.3">
      <c r="Z1187" s="109"/>
      <c r="AA1187" s="109"/>
      <c r="AB1187" s="130"/>
      <c r="AC1187" s="131"/>
      <c r="AD1187" s="129" t="str">
        <f t="shared" si="187"/>
        <v/>
      </c>
      <c r="AE1187" s="132" t="str">
        <f t="shared" si="184"/>
        <v/>
      </c>
      <c r="AF1187" s="129" t="str">
        <f t="shared" si="185"/>
        <v/>
      </c>
      <c r="AG1187" s="132" t="str">
        <f t="shared" si="186"/>
        <v/>
      </c>
      <c r="AH1187" s="133" t="str">
        <f t="shared" si="181"/>
        <v/>
      </c>
      <c r="AI1187" s="133" t="str">
        <f t="shared" si="177"/>
        <v/>
      </c>
      <c r="AJ1187" s="110"/>
      <c r="AK1187" s="119" t="str">
        <f t="shared" si="178"/>
        <v/>
      </c>
      <c r="AL1187" s="119" t="str">
        <f t="shared" si="179"/>
        <v/>
      </c>
      <c r="AM1187" s="120" t="str">
        <f t="shared" si="180"/>
        <v/>
      </c>
    </row>
    <row r="1188" spans="26:39" ht="3" hidden="1" customHeight="1" x14ac:dyDescent="0.3">
      <c r="Z1188" s="109"/>
      <c r="AA1188" s="109"/>
      <c r="AB1188" s="130"/>
      <c r="AC1188" s="131"/>
      <c r="AD1188" s="129" t="str">
        <f t="shared" si="187"/>
        <v/>
      </c>
      <c r="AE1188" s="132" t="str">
        <f t="shared" si="184"/>
        <v/>
      </c>
      <c r="AF1188" s="129" t="str">
        <f t="shared" si="185"/>
        <v/>
      </c>
      <c r="AG1188" s="132" t="str">
        <f t="shared" si="186"/>
        <v/>
      </c>
      <c r="AH1188" s="133" t="str">
        <f t="shared" si="181"/>
        <v/>
      </c>
      <c r="AI1188" s="133" t="str">
        <f t="shared" si="177"/>
        <v/>
      </c>
      <c r="AJ1188" s="110"/>
      <c r="AK1188" s="119" t="str">
        <f t="shared" si="178"/>
        <v/>
      </c>
      <c r="AL1188" s="119" t="str">
        <f t="shared" si="179"/>
        <v/>
      </c>
      <c r="AM1188" s="120" t="str">
        <f t="shared" si="180"/>
        <v/>
      </c>
    </row>
    <row r="1189" spans="26:39" ht="3" hidden="1" customHeight="1" x14ac:dyDescent="0.3">
      <c r="Z1189" s="109"/>
      <c r="AA1189" s="109"/>
      <c r="AB1189" s="130"/>
      <c r="AC1189" s="131"/>
      <c r="AD1189" s="129" t="str">
        <f t="shared" si="187"/>
        <v/>
      </c>
      <c r="AE1189" s="132" t="str">
        <f t="shared" si="184"/>
        <v/>
      </c>
      <c r="AF1189" s="129" t="str">
        <f t="shared" si="185"/>
        <v/>
      </c>
      <c r="AG1189" s="132" t="str">
        <f t="shared" si="186"/>
        <v/>
      </c>
      <c r="AH1189" s="133" t="str">
        <f t="shared" si="181"/>
        <v/>
      </c>
      <c r="AI1189" s="133" t="str">
        <f t="shared" si="177"/>
        <v/>
      </c>
      <c r="AJ1189" s="110"/>
      <c r="AK1189" s="119" t="str">
        <f t="shared" si="178"/>
        <v/>
      </c>
      <c r="AL1189" s="119" t="str">
        <f t="shared" si="179"/>
        <v/>
      </c>
      <c r="AM1189" s="120" t="str">
        <f t="shared" si="180"/>
        <v/>
      </c>
    </row>
    <row r="1190" spans="26:39" ht="3" hidden="1" customHeight="1" x14ac:dyDescent="0.3">
      <c r="Z1190" s="109"/>
      <c r="AA1190" s="109"/>
      <c r="AB1190" s="130"/>
      <c r="AC1190" s="131"/>
      <c r="AD1190" s="129" t="str">
        <f t="shared" si="187"/>
        <v/>
      </c>
      <c r="AE1190" s="132" t="str">
        <f t="shared" si="184"/>
        <v/>
      </c>
      <c r="AF1190" s="129" t="str">
        <f t="shared" si="185"/>
        <v/>
      </c>
      <c r="AG1190" s="132" t="str">
        <f t="shared" si="186"/>
        <v/>
      </c>
      <c r="AH1190" s="133" t="str">
        <f t="shared" si="181"/>
        <v/>
      </c>
      <c r="AI1190" s="133" t="str">
        <f t="shared" si="177"/>
        <v/>
      </c>
      <c r="AJ1190" s="110"/>
      <c r="AK1190" s="119" t="str">
        <f t="shared" si="178"/>
        <v/>
      </c>
      <c r="AL1190" s="119" t="str">
        <f t="shared" si="179"/>
        <v/>
      </c>
      <c r="AM1190" s="120" t="str">
        <f t="shared" si="180"/>
        <v/>
      </c>
    </row>
    <row r="1191" spans="26:39" ht="3" hidden="1" customHeight="1" x14ac:dyDescent="0.3">
      <c r="Z1191" s="109"/>
      <c r="AA1191" s="109"/>
      <c r="AB1191" s="130"/>
      <c r="AC1191" s="131"/>
      <c r="AD1191" s="129" t="str">
        <f t="shared" si="187"/>
        <v/>
      </c>
      <c r="AE1191" s="132" t="str">
        <f t="shared" si="184"/>
        <v/>
      </c>
      <c r="AF1191" s="129" t="str">
        <f t="shared" si="185"/>
        <v/>
      </c>
      <c r="AG1191" s="132" t="str">
        <f t="shared" si="186"/>
        <v/>
      </c>
      <c r="AH1191" s="133" t="str">
        <f t="shared" si="181"/>
        <v/>
      </c>
      <c r="AI1191" s="133" t="str">
        <f t="shared" si="177"/>
        <v/>
      </c>
      <c r="AJ1191" s="110"/>
      <c r="AK1191" s="119" t="str">
        <f t="shared" si="178"/>
        <v/>
      </c>
      <c r="AL1191" s="119" t="str">
        <f t="shared" si="179"/>
        <v/>
      </c>
      <c r="AM1191" s="120" t="str">
        <f t="shared" si="180"/>
        <v/>
      </c>
    </row>
    <row r="1192" spans="26:39" ht="3" hidden="1" customHeight="1" x14ac:dyDescent="0.3">
      <c r="Z1192" s="109"/>
      <c r="AA1192" s="109"/>
      <c r="AB1192" s="130"/>
      <c r="AC1192" s="131"/>
      <c r="AD1192" s="129" t="str">
        <f t="shared" si="187"/>
        <v/>
      </c>
      <c r="AE1192" s="132" t="str">
        <f t="shared" si="184"/>
        <v/>
      </c>
      <c r="AF1192" s="129" t="str">
        <f t="shared" si="185"/>
        <v/>
      </c>
      <c r="AG1192" s="132" t="str">
        <f t="shared" si="186"/>
        <v/>
      </c>
      <c r="AH1192" s="133" t="str">
        <f t="shared" si="181"/>
        <v/>
      </c>
      <c r="AI1192" s="133" t="str">
        <f t="shared" si="177"/>
        <v/>
      </c>
      <c r="AJ1192" s="110"/>
      <c r="AK1192" s="119" t="str">
        <f t="shared" si="178"/>
        <v/>
      </c>
      <c r="AL1192" s="119" t="str">
        <f t="shared" si="179"/>
        <v/>
      </c>
      <c r="AM1192" s="120" t="str">
        <f t="shared" si="180"/>
        <v/>
      </c>
    </row>
    <row r="1193" spans="26:39" ht="3" hidden="1" customHeight="1" x14ac:dyDescent="0.3">
      <c r="Z1193" s="109"/>
      <c r="AA1193" s="109"/>
      <c r="AB1193" s="130"/>
      <c r="AC1193" s="131"/>
      <c r="AD1193" s="129" t="str">
        <f t="shared" si="187"/>
        <v/>
      </c>
      <c r="AE1193" s="132" t="str">
        <f t="shared" si="184"/>
        <v/>
      </c>
      <c r="AF1193" s="129" t="str">
        <f t="shared" si="185"/>
        <v/>
      </c>
      <c r="AG1193" s="132" t="str">
        <f t="shared" si="186"/>
        <v/>
      </c>
      <c r="AH1193" s="133" t="str">
        <f t="shared" si="181"/>
        <v/>
      </c>
      <c r="AI1193" s="133" t="str">
        <f t="shared" si="177"/>
        <v/>
      </c>
      <c r="AJ1193" s="110"/>
      <c r="AK1193" s="119" t="str">
        <f t="shared" si="178"/>
        <v/>
      </c>
      <c r="AL1193" s="119" t="str">
        <f t="shared" si="179"/>
        <v/>
      </c>
      <c r="AM1193" s="120" t="str">
        <f t="shared" si="180"/>
        <v/>
      </c>
    </row>
    <row r="1194" spans="26:39" ht="3" hidden="1" customHeight="1" x14ac:dyDescent="0.3">
      <c r="Z1194" s="109"/>
      <c r="AA1194" s="109"/>
      <c r="AB1194" s="130"/>
      <c r="AC1194" s="131"/>
      <c r="AD1194" s="129" t="str">
        <f t="shared" si="187"/>
        <v/>
      </c>
      <c r="AE1194" s="132" t="str">
        <f t="shared" si="184"/>
        <v/>
      </c>
      <c r="AF1194" s="129" t="str">
        <f t="shared" si="185"/>
        <v/>
      </c>
      <c r="AG1194" s="132" t="str">
        <f t="shared" si="186"/>
        <v/>
      </c>
      <c r="AH1194" s="133" t="str">
        <f t="shared" si="181"/>
        <v/>
      </c>
      <c r="AI1194" s="133" t="str">
        <f t="shared" si="177"/>
        <v/>
      </c>
      <c r="AJ1194" s="110"/>
      <c r="AK1194" s="119" t="str">
        <f t="shared" si="178"/>
        <v/>
      </c>
      <c r="AL1194" s="119" t="str">
        <f t="shared" si="179"/>
        <v/>
      </c>
      <c r="AM1194" s="120" t="str">
        <f t="shared" si="180"/>
        <v/>
      </c>
    </row>
    <row r="1195" spans="26:39" ht="3" hidden="1" customHeight="1" x14ac:dyDescent="0.3">
      <c r="Z1195" s="109"/>
      <c r="AA1195" s="109"/>
      <c r="AB1195" s="130"/>
      <c r="AC1195" s="131"/>
      <c r="AD1195" s="129" t="str">
        <f t="shared" si="187"/>
        <v/>
      </c>
      <c r="AE1195" s="132" t="str">
        <f t="shared" si="184"/>
        <v/>
      </c>
      <c r="AF1195" s="129" t="str">
        <f t="shared" si="185"/>
        <v/>
      </c>
      <c r="AG1195" s="132" t="str">
        <f t="shared" si="186"/>
        <v/>
      </c>
      <c r="AH1195" s="133" t="str">
        <f t="shared" si="181"/>
        <v/>
      </c>
      <c r="AI1195" s="133" t="str">
        <f t="shared" si="177"/>
        <v/>
      </c>
      <c r="AJ1195" s="110"/>
      <c r="AK1195" s="119" t="str">
        <f t="shared" si="178"/>
        <v/>
      </c>
      <c r="AL1195" s="119" t="str">
        <f t="shared" si="179"/>
        <v/>
      </c>
      <c r="AM1195" s="120" t="str">
        <f t="shared" si="180"/>
        <v/>
      </c>
    </row>
    <row r="1196" spans="26:39" ht="3" hidden="1" customHeight="1" x14ac:dyDescent="0.3">
      <c r="Z1196" s="109"/>
      <c r="AA1196" s="109"/>
      <c r="AB1196" s="130"/>
      <c r="AC1196" s="131"/>
      <c r="AD1196" s="129" t="str">
        <f t="shared" si="187"/>
        <v/>
      </c>
      <c r="AE1196" s="132" t="str">
        <f t="shared" si="184"/>
        <v/>
      </c>
      <c r="AF1196" s="129" t="str">
        <f t="shared" si="185"/>
        <v/>
      </c>
      <c r="AG1196" s="132" t="str">
        <f t="shared" si="186"/>
        <v/>
      </c>
      <c r="AH1196" s="133" t="str">
        <f t="shared" si="181"/>
        <v/>
      </c>
      <c r="AI1196" s="133" t="str">
        <f t="shared" si="177"/>
        <v/>
      </c>
      <c r="AJ1196" s="110"/>
      <c r="AK1196" s="119" t="str">
        <f t="shared" si="178"/>
        <v/>
      </c>
      <c r="AL1196" s="119" t="str">
        <f t="shared" si="179"/>
        <v/>
      </c>
      <c r="AM1196" s="120" t="str">
        <f t="shared" si="180"/>
        <v/>
      </c>
    </row>
    <row r="1197" spans="26:39" ht="3" hidden="1" customHeight="1" x14ac:dyDescent="0.3">
      <c r="Z1197" s="109"/>
      <c r="AA1197" s="109"/>
      <c r="AB1197" s="130"/>
      <c r="AC1197" s="131"/>
      <c r="AD1197" s="129" t="str">
        <f t="shared" si="187"/>
        <v/>
      </c>
      <c r="AE1197" s="132" t="str">
        <f t="shared" si="184"/>
        <v/>
      </c>
      <c r="AF1197" s="129" t="str">
        <f t="shared" si="185"/>
        <v/>
      </c>
      <c r="AG1197" s="132" t="str">
        <f t="shared" si="186"/>
        <v/>
      </c>
      <c r="AH1197" s="133" t="str">
        <f t="shared" si="181"/>
        <v/>
      </c>
      <c r="AI1197" s="133" t="str">
        <f t="shared" si="177"/>
        <v/>
      </c>
      <c r="AJ1197" s="110"/>
      <c r="AK1197" s="119" t="str">
        <f t="shared" si="178"/>
        <v/>
      </c>
      <c r="AL1197" s="119" t="str">
        <f t="shared" si="179"/>
        <v/>
      </c>
      <c r="AM1197" s="120" t="str">
        <f t="shared" si="180"/>
        <v/>
      </c>
    </row>
    <row r="1198" spans="26:39" ht="3" hidden="1" customHeight="1" x14ac:dyDescent="0.3">
      <c r="Z1198" s="109"/>
      <c r="AA1198" s="109"/>
      <c r="AB1198" s="130"/>
      <c r="AC1198" s="131"/>
      <c r="AD1198" s="129" t="str">
        <f t="shared" si="187"/>
        <v/>
      </c>
      <c r="AE1198" s="132" t="str">
        <f t="shared" si="184"/>
        <v/>
      </c>
      <c r="AF1198" s="129" t="str">
        <f t="shared" si="185"/>
        <v/>
      </c>
      <c r="AG1198" s="132" t="str">
        <f t="shared" si="186"/>
        <v/>
      </c>
      <c r="AH1198" s="133" t="str">
        <f t="shared" si="181"/>
        <v/>
      </c>
      <c r="AI1198" s="133" t="str">
        <f t="shared" si="177"/>
        <v/>
      </c>
      <c r="AJ1198" s="110"/>
      <c r="AK1198" s="119" t="str">
        <f t="shared" si="178"/>
        <v/>
      </c>
      <c r="AL1198" s="119" t="str">
        <f t="shared" si="179"/>
        <v/>
      </c>
      <c r="AM1198" s="120" t="str">
        <f t="shared" si="180"/>
        <v/>
      </c>
    </row>
    <row r="1199" spans="26:39" ht="3" hidden="1" customHeight="1" x14ac:dyDescent="0.3">
      <c r="Z1199" s="109"/>
      <c r="AA1199" s="109"/>
      <c r="AB1199" s="130"/>
      <c r="AC1199" s="131"/>
      <c r="AD1199" s="129" t="str">
        <f t="shared" si="187"/>
        <v/>
      </c>
      <c r="AE1199" s="132" t="str">
        <f t="shared" si="184"/>
        <v/>
      </c>
      <c r="AF1199" s="129" t="str">
        <f t="shared" si="185"/>
        <v/>
      </c>
      <c r="AG1199" s="132" t="str">
        <f t="shared" si="186"/>
        <v/>
      </c>
      <c r="AH1199" s="133" t="str">
        <f t="shared" si="181"/>
        <v/>
      </c>
      <c r="AI1199" s="133" t="str">
        <f t="shared" si="177"/>
        <v/>
      </c>
      <c r="AJ1199" s="110"/>
      <c r="AK1199" s="119" t="str">
        <f t="shared" si="178"/>
        <v/>
      </c>
      <c r="AL1199" s="119" t="str">
        <f t="shared" si="179"/>
        <v/>
      </c>
      <c r="AM1199" s="120" t="str">
        <f t="shared" si="180"/>
        <v/>
      </c>
    </row>
    <row r="1200" spans="26:39" ht="3" hidden="1" customHeight="1" x14ac:dyDescent="0.3">
      <c r="Z1200" s="109"/>
      <c r="AA1200" s="109"/>
      <c r="AB1200" s="130"/>
      <c r="AC1200" s="131"/>
      <c r="AD1200" s="129" t="str">
        <f t="shared" si="187"/>
        <v/>
      </c>
      <c r="AE1200" s="132" t="str">
        <f t="shared" si="184"/>
        <v/>
      </c>
      <c r="AF1200" s="129" t="str">
        <f t="shared" si="185"/>
        <v/>
      </c>
      <c r="AG1200" s="132" t="str">
        <f t="shared" si="186"/>
        <v/>
      </c>
      <c r="AH1200" s="133" t="str">
        <f t="shared" si="181"/>
        <v/>
      </c>
      <c r="AI1200" s="133" t="str">
        <f t="shared" si="177"/>
        <v/>
      </c>
      <c r="AJ1200" s="110"/>
      <c r="AK1200" s="119" t="str">
        <f t="shared" si="178"/>
        <v/>
      </c>
      <c r="AL1200" s="119" t="str">
        <f t="shared" si="179"/>
        <v/>
      </c>
      <c r="AM1200" s="120" t="str">
        <f t="shared" si="180"/>
        <v/>
      </c>
    </row>
    <row r="1201" spans="26:39" ht="3" hidden="1" customHeight="1" x14ac:dyDescent="0.3">
      <c r="Z1201" s="109"/>
      <c r="AA1201" s="109"/>
      <c r="AB1201" s="130"/>
      <c r="AC1201" s="131"/>
      <c r="AD1201" s="129" t="str">
        <f t="shared" si="187"/>
        <v/>
      </c>
      <c r="AE1201" s="132" t="str">
        <f t="shared" si="184"/>
        <v/>
      </c>
      <c r="AF1201" s="129" t="str">
        <f t="shared" si="185"/>
        <v/>
      </c>
      <c r="AG1201" s="132" t="str">
        <f t="shared" si="186"/>
        <v/>
      </c>
      <c r="AH1201" s="133" t="str">
        <f t="shared" si="181"/>
        <v/>
      </c>
      <c r="AI1201" s="133" t="str">
        <f t="shared" ref="AI1201:AI1264" si="188">IF(AC1201="","",IF(AC1201=D$62,0,IF(AC1201&gt;D$62,AI1200+AF1201,"")))</f>
        <v/>
      </c>
      <c r="AJ1201" s="110"/>
      <c r="AK1201" s="119" t="str">
        <f t="shared" ref="AK1201:AK1264" si="189">IF(AI1201="","",AJ1201-D$62)</f>
        <v/>
      </c>
      <c r="AL1201" s="119" t="str">
        <f t="shared" si="179"/>
        <v/>
      </c>
      <c r="AM1201" s="120" t="str">
        <f t="shared" si="180"/>
        <v/>
      </c>
    </row>
    <row r="1202" spans="26:39" ht="3" hidden="1" customHeight="1" x14ac:dyDescent="0.3">
      <c r="Z1202" s="109"/>
      <c r="AA1202" s="109"/>
      <c r="AB1202" s="130"/>
      <c r="AC1202" s="131"/>
      <c r="AD1202" s="129" t="str">
        <f t="shared" si="187"/>
        <v/>
      </c>
      <c r="AE1202" s="132" t="str">
        <f t="shared" si="184"/>
        <v/>
      </c>
      <c r="AF1202" s="129" t="str">
        <f t="shared" si="185"/>
        <v/>
      </c>
      <c r="AG1202" s="132" t="str">
        <f t="shared" si="186"/>
        <v/>
      </c>
      <c r="AH1202" s="133" t="str">
        <f t="shared" si="181"/>
        <v/>
      </c>
      <c r="AI1202" s="133" t="str">
        <f t="shared" si="188"/>
        <v/>
      </c>
      <c r="AJ1202" s="110"/>
      <c r="AK1202" s="119" t="str">
        <f t="shared" si="189"/>
        <v/>
      </c>
      <c r="AL1202" s="119" t="str">
        <f t="shared" si="179"/>
        <v/>
      </c>
      <c r="AM1202" s="120" t="str">
        <f t="shared" si="180"/>
        <v/>
      </c>
    </row>
    <row r="1203" spans="26:39" ht="3" hidden="1" customHeight="1" x14ac:dyDescent="0.3">
      <c r="Z1203" s="109"/>
      <c r="AA1203" s="109"/>
      <c r="AB1203" s="130"/>
      <c r="AC1203" s="131"/>
      <c r="AD1203" s="129" t="str">
        <f t="shared" si="187"/>
        <v/>
      </c>
      <c r="AE1203" s="132" t="str">
        <f t="shared" si="184"/>
        <v/>
      </c>
      <c r="AF1203" s="129" t="str">
        <f t="shared" si="185"/>
        <v/>
      </c>
      <c r="AG1203" s="132" t="str">
        <f t="shared" si="186"/>
        <v/>
      </c>
      <c r="AH1203" s="133" t="str">
        <f t="shared" si="181"/>
        <v/>
      </c>
      <c r="AI1203" s="133" t="str">
        <f t="shared" si="188"/>
        <v/>
      </c>
      <c r="AJ1203" s="110"/>
      <c r="AK1203" s="119" t="str">
        <f t="shared" si="189"/>
        <v/>
      </c>
      <c r="AL1203" s="119" t="str">
        <f t="shared" ref="AL1203:AL1266" si="190">IF(AK1203="","",IF(AK1203&gt;G$121,AK1203-G$121/2,AK1203/2))</f>
        <v/>
      </c>
      <c r="AM1203" s="120" t="str">
        <f t="shared" ref="AM1203:AM1266" si="191">IF(AL1203="","",0.6*G$122*(2*32.2*AL1203)^0.5)</f>
        <v/>
      </c>
    </row>
    <row r="1204" spans="26:39" ht="3" hidden="1" customHeight="1" x14ac:dyDescent="0.3">
      <c r="Z1204" s="109"/>
      <c r="AA1204" s="109"/>
      <c r="AB1204" s="130"/>
      <c r="AC1204" s="131"/>
      <c r="AD1204" s="129" t="str">
        <f t="shared" si="187"/>
        <v/>
      </c>
      <c r="AE1204" s="132" t="str">
        <f t="shared" si="184"/>
        <v/>
      </c>
      <c r="AF1204" s="129" t="str">
        <f t="shared" si="185"/>
        <v/>
      </c>
      <c r="AG1204" s="132" t="str">
        <f t="shared" si="186"/>
        <v/>
      </c>
      <c r="AH1204" s="133" t="str">
        <f t="shared" si="181"/>
        <v/>
      </c>
      <c r="AI1204" s="133" t="str">
        <f t="shared" si="188"/>
        <v/>
      </c>
      <c r="AJ1204" s="110"/>
      <c r="AK1204" s="119" t="str">
        <f t="shared" si="189"/>
        <v/>
      </c>
      <c r="AL1204" s="119" t="str">
        <f t="shared" si="190"/>
        <v/>
      </c>
      <c r="AM1204" s="120" t="str">
        <f t="shared" si="191"/>
        <v/>
      </c>
    </row>
    <row r="1205" spans="26:39" ht="3" hidden="1" customHeight="1" x14ac:dyDescent="0.3">
      <c r="Z1205" s="109"/>
      <c r="AA1205" s="109"/>
      <c r="AB1205" s="130"/>
      <c r="AC1205" s="131"/>
      <c r="AD1205" s="129" t="str">
        <f t="shared" si="187"/>
        <v/>
      </c>
      <c r="AE1205" s="132" t="str">
        <f t="shared" si="184"/>
        <v/>
      </c>
      <c r="AF1205" s="129" t="str">
        <f t="shared" si="185"/>
        <v/>
      </c>
      <c r="AG1205" s="132" t="str">
        <f t="shared" si="186"/>
        <v/>
      </c>
      <c r="AH1205" s="133" t="str">
        <f t="shared" ref="AH1205:AH1268" si="192">IF(AC1205="","",AH1204+AF1205)</f>
        <v/>
      </c>
      <c r="AI1205" s="133" t="str">
        <f t="shared" si="188"/>
        <v/>
      </c>
      <c r="AJ1205" s="110"/>
      <c r="AK1205" s="119" t="str">
        <f t="shared" si="189"/>
        <v/>
      </c>
      <c r="AL1205" s="119" t="str">
        <f t="shared" si="190"/>
        <v/>
      </c>
      <c r="AM1205" s="120" t="str">
        <f t="shared" si="191"/>
        <v/>
      </c>
    </row>
    <row r="1206" spans="26:39" ht="3" hidden="1" customHeight="1" x14ac:dyDescent="0.3">
      <c r="Z1206" s="109"/>
      <c r="AA1206" s="109"/>
      <c r="AB1206" s="130"/>
      <c r="AC1206" s="131"/>
      <c r="AD1206" s="129" t="str">
        <f t="shared" si="187"/>
        <v/>
      </c>
      <c r="AE1206" s="132" t="str">
        <f t="shared" si="184"/>
        <v/>
      </c>
      <c r="AF1206" s="129" t="str">
        <f t="shared" si="185"/>
        <v/>
      </c>
      <c r="AG1206" s="132" t="str">
        <f t="shared" si="186"/>
        <v/>
      </c>
      <c r="AH1206" s="133" t="str">
        <f t="shared" si="192"/>
        <v/>
      </c>
      <c r="AI1206" s="133" t="str">
        <f t="shared" si="188"/>
        <v/>
      </c>
      <c r="AJ1206" s="110"/>
      <c r="AK1206" s="119" t="str">
        <f t="shared" si="189"/>
        <v/>
      </c>
      <c r="AL1206" s="119" t="str">
        <f t="shared" si="190"/>
        <v/>
      </c>
      <c r="AM1206" s="120" t="str">
        <f t="shared" si="191"/>
        <v/>
      </c>
    </row>
    <row r="1207" spans="26:39" ht="3" hidden="1" customHeight="1" x14ac:dyDescent="0.3">
      <c r="Z1207" s="109"/>
      <c r="AA1207" s="109"/>
      <c r="AB1207" s="130"/>
      <c r="AC1207" s="131"/>
      <c r="AD1207" s="129" t="str">
        <f t="shared" si="187"/>
        <v/>
      </c>
      <c r="AE1207" s="132" t="str">
        <f t="shared" si="184"/>
        <v/>
      </c>
      <c r="AF1207" s="129" t="str">
        <f t="shared" si="185"/>
        <v/>
      </c>
      <c r="AG1207" s="132" t="str">
        <f t="shared" si="186"/>
        <v/>
      </c>
      <c r="AH1207" s="133" t="str">
        <f t="shared" si="192"/>
        <v/>
      </c>
      <c r="AI1207" s="133" t="str">
        <f t="shared" si="188"/>
        <v/>
      </c>
      <c r="AJ1207" s="110"/>
      <c r="AK1207" s="119" t="str">
        <f t="shared" si="189"/>
        <v/>
      </c>
      <c r="AL1207" s="119" t="str">
        <f t="shared" si="190"/>
        <v/>
      </c>
      <c r="AM1207" s="120" t="str">
        <f t="shared" si="191"/>
        <v/>
      </c>
    </row>
    <row r="1208" spans="26:39" ht="3" hidden="1" customHeight="1" x14ac:dyDescent="0.3">
      <c r="Z1208" s="109"/>
      <c r="AA1208" s="109"/>
      <c r="AB1208" s="130"/>
      <c r="AC1208" s="131"/>
      <c r="AD1208" s="129" t="str">
        <f t="shared" si="187"/>
        <v/>
      </c>
      <c r="AE1208" s="132" t="str">
        <f t="shared" si="184"/>
        <v/>
      </c>
      <c r="AF1208" s="129" t="str">
        <f t="shared" si="185"/>
        <v/>
      </c>
      <c r="AG1208" s="132" t="str">
        <f t="shared" si="186"/>
        <v/>
      </c>
      <c r="AH1208" s="133" t="str">
        <f t="shared" si="192"/>
        <v/>
      </c>
      <c r="AI1208" s="133" t="str">
        <f t="shared" si="188"/>
        <v/>
      </c>
      <c r="AJ1208" s="110"/>
      <c r="AK1208" s="119" t="str">
        <f t="shared" si="189"/>
        <v/>
      </c>
      <c r="AL1208" s="119" t="str">
        <f t="shared" si="190"/>
        <v/>
      </c>
      <c r="AM1208" s="120" t="str">
        <f t="shared" si="191"/>
        <v/>
      </c>
    </row>
    <row r="1209" spans="26:39" ht="3" hidden="1" customHeight="1" x14ac:dyDescent="0.3">
      <c r="Z1209" s="109"/>
      <c r="AA1209" s="109"/>
      <c r="AB1209" s="130"/>
      <c r="AC1209" s="131"/>
      <c r="AD1209" s="129" t="str">
        <f t="shared" si="187"/>
        <v/>
      </c>
      <c r="AE1209" s="132" t="str">
        <f t="shared" si="184"/>
        <v/>
      </c>
      <c r="AF1209" s="129" t="str">
        <f t="shared" si="185"/>
        <v/>
      </c>
      <c r="AG1209" s="132" t="str">
        <f t="shared" si="186"/>
        <v/>
      </c>
      <c r="AH1209" s="133" t="str">
        <f t="shared" si="192"/>
        <v/>
      </c>
      <c r="AI1209" s="133" t="str">
        <f t="shared" si="188"/>
        <v/>
      </c>
      <c r="AJ1209" s="110"/>
      <c r="AK1209" s="119" t="str">
        <f t="shared" si="189"/>
        <v/>
      </c>
      <c r="AL1209" s="119" t="str">
        <f t="shared" si="190"/>
        <v/>
      </c>
      <c r="AM1209" s="120" t="str">
        <f t="shared" si="191"/>
        <v/>
      </c>
    </row>
    <row r="1210" spans="26:39" ht="3" hidden="1" customHeight="1" x14ac:dyDescent="0.3">
      <c r="Z1210" s="109"/>
      <c r="AA1210" s="109"/>
      <c r="AB1210" s="130"/>
      <c r="AC1210" s="131"/>
      <c r="AD1210" s="129" t="str">
        <f t="shared" si="187"/>
        <v/>
      </c>
      <c r="AE1210" s="132" t="str">
        <f t="shared" si="184"/>
        <v/>
      </c>
      <c r="AF1210" s="129" t="str">
        <f t="shared" si="185"/>
        <v/>
      </c>
      <c r="AG1210" s="132" t="str">
        <f t="shared" si="186"/>
        <v/>
      </c>
      <c r="AH1210" s="133" t="str">
        <f t="shared" si="192"/>
        <v/>
      </c>
      <c r="AI1210" s="133" t="str">
        <f t="shared" si="188"/>
        <v/>
      </c>
      <c r="AJ1210" s="110"/>
      <c r="AK1210" s="119" t="str">
        <f t="shared" si="189"/>
        <v/>
      </c>
      <c r="AL1210" s="119" t="str">
        <f t="shared" si="190"/>
        <v/>
      </c>
      <c r="AM1210" s="120" t="str">
        <f t="shared" si="191"/>
        <v/>
      </c>
    </row>
    <row r="1211" spans="26:39" ht="3" hidden="1" customHeight="1" x14ac:dyDescent="0.3">
      <c r="Z1211" s="109"/>
      <c r="AA1211" s="109"/>
      <c r="AB1211" s="130"/>
      <c r="AC1211" s="131"/>
      <c r="AD1211" s="129" t="str">
        <f t="shared" si="187"/>
        <v/>
      </c>
      <c r="AE1211" s="132" t="str">
        <f t="shared" si="184"/>
        <v/>
      </c>
      <c r="AF1211" s="129" t="str">
        <f t="shared" si="185"/>
        <v/>
      </c>
      <c r="AG1211" s="132" t="str">
        <f t="shared" si="186"/>
        <v/>
      </c>
      <c r="AH1211" s="133" t="str">
        <f t="shared" si="192"/>
        <v/>
      </c>
      <c r="AI1211" s="133" t="str">
        <f t="shared" si="188"/>
        <v/>
      </c>
      <c r="AJ1211" s="110"/>
      <c r="AK1211" s="119" t="str">
        <f t="shared" si="189"/>
        <v/>
      </c>
      <c r="AL1211" s="119" t="str">
        <f t="shared" si="190"/>
        <v/>
      </c>
      <c r="AM1211" s="120" t="str">
        <f t="shared" si="191"/>
        <v/>
      </c>
    </row>
    <row r="1212" spans="26:39" ht="3" hidden="1" customHeight="1" x14ac:dyDescent="0.3">
      <c r="Z1212" s="109"/>
      <c r="AA1212" s="109"/>
      <c r="AB1212" s="130"/>
      <c r="AC1212" s="131"/>
      <c r="AD1212" s="129" t="str">
        <f t="shared" si="187"/>
        <v/>
      </c>
      <c r="AE1212" s="132" t="str">
        <f t="shared" si="184"/>
        <v/>
      </c>
      <c r="AF1212" s="129" t="str">
        <f t="shared" si="185"/>
        <v/>
      </c>
      <c r="AG1212" s="132" t="str">
        <f t="shared" si="186"/>
        <v/>
      </c>
      <c r="AH1212" s="133" t="str">
        <f t="shared" si="192"/>
        <v/>
      </c>
      <c r="AI1212" s="133" t="str">
        <f t="shared" si="188"/>
        <v/>
      </c>
      <c r="AJ1212" s="110"/>
      <c r="AK1212" s="119" t="str">
        <f t="shared" si="189"/>
        <v/>
      </c>
      <c r="AL1212" s="119" t="str">
        <f t="shared" si="190"/>
        <v/>
      </c>
      <c r="AM1212" s="120" t="str">
        <f t="shared" si="191"/>
        <v/>
      </c>
    </row>
    <row r="1213" spans="26:39" ht="3" hidden="1" customHeight="1" x14ac:dyDescent="0.3">
      <c r="Z1213" s="109"/>
      <c r="AA1213" s="109"/>
      <c r="AB1213" s="130"/>
      <c r="AC1213" s="131"/>
      <c r="AD1213" s="129" t="str">
        <f t="shared" si="187"/>
        <v/>
      </c>
      <c r="AE1213" s="132" t="str">
        <f t="shared" si="184"/>
        <v/>
      </c>
      <c r="AF1213" s="129" t="str">
        <f t="shared" si="185"/>
        <v/>
      </c>
      <c r="AG1213" s="132" t="str">
        <f t="shared" si="186"/>
        <v/>
      </c>
      <c r="AH1213" s="133" t="str">
        <f t="shared" si="192"/>
        <v/>
      </c>
      <c r="AI1213" s="133" t="str">
        <f t="shared" si="188"/>
        <v/>
      </c>
      <c r="AJ1213" s="110"/>
      <c r="AK1213" s="119" t="str">
        <f t="shared" si="189"/>
        <v/>
      </c>
      <c r="AL1213" s="119" t="str">
        <f t="shared" si="190"/>
        <v/>
      </c>
      <c r="AM1213" s="120" t="str">
        <f t="shared" si="191"/>
        <v/>
      </c>
    </row>
    <row r="1214" spans="26:39" ht="3" hidden="1" customHeight="1" x14ac:dyDescent="0.3">
      <c r="Z1214" s="109"/>
      <c r="AA1214" s="109"/>
      <c r="AB1214" s="130"/>
      <c r="AC1214" s="131"/>
      <c r="AD1214" s="129" t="str">
        <f t="shared" si="187"/>
        <v/>
      </c>
      <c r="AE1214" s="132" t="str">
        <f t="shared" si="184"/>
        <v/>
      </c>
      <c r="AF1214" s="129" t="str">
        <f t="shared" si="185"/>
        <v/>
      </c>
      <c r="AG1214" s="132" t="str">
        <f t="shared" si="186"/>
        <v/>
      </c>
      <c r="AH1214" s="133" t="str">
        <f t="shared" si="192"/>
        <v/>
      </c>
      <c r="AI1214" s="133" t="str">
        <f t="shared" si="188"/>
        <v/>
      </c>
      <c r="AJ1214" s="110"/>
      <c r="AK1214" s="119" t="str">
        <f t="shared" si="189"/>
        <v/>
      </c>
      <c r="AL1214" s="119" t="str">
        <f t="shared" si="190"/>
        <v/>
      </c>
      <c r="AM1214" s="120" t="str">
        <f t="shared" si="191"/>
        <v/>
      </c>
    </row>
    <row r="1215" spans="26:39" ht="3" hidden="1" customHeight="1" x14ac:dyDescent="0.3">
      <c r="Z1215" s="109"/>
      <c r="AA1215" s="109"/>
      <c r="AB1215" s="130"/>
      <c r="AC1215" s="131"/>
      <c r="AD1215" s="129" t="str">
        <f t="shared" si="187"/>
        <v/>
      </c>
      <c r="AE1215" s="132" t="str">
        <f t="shared" si="184"/>
        <v/>
      </c>
      <c r="AF1215" s="129" t="str">
        <f t="shared" si="185"/>
        <v/>
      </c>
      <c r="AG1215" s="132" t="str">
        <f t="shared" si="186"/>
        <v/>
      </c>
      <c r="AH1215" s="133" t="str">
        <f t="shared" si="192"/>
        <v/>
      </c>
      <c r="AI1215" s="133" t="str">
        <f t="shared" si="188"/>
        <v/>
      </c>
      <c r="AJ1215" s="110"/>
      <c r="AK1215" s="119" t="str">
        <f t="shared" si="189"/>
        <v/>
      </c>
      <c r="AL1215" s="119" t="str">
        <f t="shared" si="190"/>
        <v/>
      </c>
      <c r="AM1215" s="120" t="str">
        <f t="shared" si="191"/>
        <v/>
      </c>
    </row>
    <row r="1216" spans="26:39" ht="3" hidden="1" customHeight="1" x14ac:dyDescent="0.3">
      <c r="Z1216" s="109"/>
      <c r="AA1216" s="109"/>
      <c r="AB1216" s="130"/>
      <c r="AC1216" s="131"/>
      <c r="AD1216" s="129" t="str">
        <f t="shared" ref="AD1216:AD1247" si="193">IF(AC1216="","",AD$1151+(2*(AC1216-AC$1151)*AA$1156))</f>
        <v/>
      </c>
      <c r="AE1216" s="132" t="str">
        <f t="shared" si="184"/>
        <v/>
      </c>
      <c r="AF1216" s="129" t="str">
        <f t="shared" si="185"/>
        <v/>
      </c>
      <c r="AG1216" s="132" t="str">
        <f t="shared" si="186"/>
        <v/>
      </c>
      <c r="AH1216" s="133" t="str">
        <f t="shared" si="192"/>
        <v/>
      </c>
      <c r="AI1216" s="133" t="str">
        <f t="shared" si="188"/>
        <v/>
      </c>
      <c r="AJ1216" s="110"/>
      <c r="AK1216" s="119" t="str">
        <f t="shared" si="189"/>
        <v/>
      </c>
      <c r="AL1216" s="119" t="str">
        <f t="shared" si="190"/>
        <v/>
      </c>
      <c r="AM1216" s="120" t="str">
        <f t="shared" si="191"/>
        <v/>
      </c>
    </row>
    <row r="1217" spans="26:39" ht="3" hidden="1" customHeight="1" x14ac:dyDescent="0.3">
      <c r="Z1217" s="109"/>
      <c r="AA1217" s="109"/>
      <c r="AB1217" s="130"/>
      <c r="AC1217" s="131"/>
      <c r="AD1217" s="129" t="str">
        <f t="shared" si="193"/>
        <v/>
      </c>
      <c r="AE1217" s="132" t="str">
        <f t="shared" ref="AE1217:AE1251" si="194">IF(AC1217="","",(AD1217/2)^2*3.1415)</f>
        <v/>
      </c>
      <c r="AF1217" s="129" t="str">
        <f t="shared" ref="AF1217:AF1251" si="195">IF(AC1217="","",(AC1217-AC1216)/3*(AE1216+AE1217+(AE1217*AE1216)^0.5))</f>
        <v/>
      </c>
      <c r="AG1217" s="132" t="str">
        <f t="shared" ref="AG1217:AG1251" si="196">IF(AC1217="","",AG1216+AF1217)</f>
        <v/>
      </c>
      <c r="AH1217" s="133" t="str">
        <f t="shared" si="192"/>
        <v/>
      </c>
      <c r="AI1217" s="133" t="str">
        <f t="shared" si="188"/>
        <v/>
      </c>
      <c r="AJ1217" s="110"/>
      <c r="AK1217" s="119" t="str">
        <f t="shared" si="189"/>
        <v/>
      </c>
      <c r="AL1217" s="119" t="str">
        <f t="shared" si="190"/>
        <v/>
      </c>
      <c r="AM1217" s="120" t="str">
        <f t="shared" si="191"/>
        <v/>
      </c>
    </row>
    <row r="1218" spans="26:39" ht="3" hidden="1" customHeight="1" x14ac:dyDescent="0.3">
      <c r="Z1218" s="109"/>
      <c r="AA1218" s="109"/>
      <c r="AB1218" s="130"/>
      <c r="AC1218" s="131"/>
      <c r="AD1218" s="129" t="str">
        <f t="shared" si="193"/>
        <v/>
      </c>
      <c r="AE1218" s="132" t="str">
        <f t="shared" si="194"/>
        <v/>
      </c>
      <c r="AF1218" s="129" t="str">
        <f t="shared" si="195"/>
        <v/>
      </c>
      <c r="AG1218" s="132" t="str">
        <f t="shared" si="196"/>
        <v/>
      </c>
      <c r="AH1218" s="133" t="str">
        <f t="shared" si="192"/>
        <v/>
      </c>
      <c r="AI1218" s="133" t="str">
        <f t="shared" si="188"/>
        <v/>
      </c>
      <c r="AJ1218" s="110"/>
      <c r="AK1218" s="119" t="str">
        <f t="shared" si="189"/>
        <v/>
      </c>
      <c r="AL1218" s="119" t="str">
        <f t="shared" si="190"/>
        <v/>
      </c>
      <c r="AM1218" s="120" t="str">
        <f t="shared" si="191"/>
        <v/>
      </c>
    </row>
    <row r="1219" spans="26:39" ht="3" hidden="1" customHeight="1" x14ac:dyDescent="0.3">
      <c r="Z1219" s="109"/>
      <c r="AA1219" s="109"/>
      <c r="AB1219" s="130"/>
      <c r="AC1219" s="131"/>
      <c r="AD1219" s="129" t="str">
        <f t="shared" si="193"/>
        <v/>
      </c>
      <c r="AE1219" s="132" t="str">
        <f t="shared" si="194"/>
        <v/>
      </c>
      <c r="AF1219" s="129" t="str">
        <f t="shared" si="195"/>
        <v/>
      </c>
      <c r="AG1219" s="132" t="str">
        <f t="shared" si="196"/>
        <v/>
      </c>
      <c r="AH1219" s="133" t="str">
        <f t="shared" si="192"/>
        <v/>
      </c>
      <c r="AI1219" s="133" t="str">
        <f t="shared" si="188"/>
        <v/>
      </c>
      <c r="AJ1219" s="110"/>
      <c r="AK1219" s="119" t="str">
        <f t="shared" si="189"/>
        <v/>
      </c>
      <c r="AL1219" s="119" t="str">
        <f t="shared" si="190"/>
        <v/>
      </c>
      <c r="AM1219" s="120" t="str">
        <f t="shared" si="191"/>
        <v/>
      </c>
    </row>
    <row r="1220" spans="26:39" ht="3" hidden="1" customHeight="1" x14ac:dyDescent="0.3">
      <c r="Z1220" s="109"/>
      <c r="AA1220" s="109"/>
      <c r="AB1220" s="130"/>
      <c r="AC1220" s="131"/>
      <c r="AD1220" s="129" t="str">
        <f t="shared" si="193"/>
        <v/>
      </c>
      <c r="AE1220" s="132" t="str">
        <f t="shared" si="194"/>
        <v/>
      </c>
      <c r="AF1220" s="129" t="str">
        <f t="shared" si="195"/>
        <v/>
      </c>
      <c r="AG1220" s="132" t="str">
        <f t="shared" si="196"/>
        <v/>
      </c>
      <c r="AH1220" s="133" t="str">
        <f t="shared" si="192"/>
        <v/>
      </c>
      <c r="AI1220" s="133" t="str">
        <f t="shared" si="188"/>
        <v/>
      </c>
      <c r="AJ1220" s="110"/>
      <c r="AK1220" s="119" t="str">
        <f t="shared" si="189"/>
        <v/>
      </c>
      <c r="AL1220" s="119" t="str">
        <f t="shared" si="190"/>
        <v/>
      </c>
      <c r="AM1220" s="120" t="str">
        <f t="shared" si="191"/>
        <v/>
      </c>
    </row>
    <row r="1221" spans="26:39" ht="3" hidden="1" customHeight="1" x14ac:dyDescent="0.3">
      <c r="Z1221" s="109"/>
      <c r="AA1221" s="109"/>
      <c r="AB1221" s="130"/>
      <c r="AC1221" s="131"/>
      <c r="AD1221" s="129" t="str">
        <f t="shared" si="193"/>
        <v/>
      </c>
      <c r="AE1221" s="132" t="str">
        <f t="shared" si="194"/>
        <v/>
      </c>
      <c r="AF1221" s="129" t="str">
        <f t="shared" si="195"/>
        <v/>
      </c>
      <c r="AG1221" s="132" t="str">
        <f t="shared" si="196"/>
        <v/>
      </c>
      <c r="AH1221" s="133" t="str">
        <f t="shared" si="192"/>
        <v/>
      </c>
      <c r="AI1221" s="133" t="str">
        <f t="shared" si="188"/>
        <v/>
      </c>
      <c r="AJ1221" s="110"/>
      <c r="AK1221" s="119" t="str">
        <f t="shared" si="189"/>
        <v/>
      </c>
      <c r="AL1221" s="119" t="str">
        <f t="shared" si="190"/>
        <v/>
      </c>
      <c r="AM1221" s="120" t="str">
        <f t="shared" si="191"/>
        <v/>
      </c>
    </row>
    <row r="1222" spans="26:39" ht="3" hidden="1" customHeight="1" x14ac:dyDescent="0.3">
      <c r="Z1222" s="109"/>
      <c r="AA1222" s="109"/>
      <c r="AB1222" s="130"/>
      <c r="AC1222" s="131"/>
      <c r="AD1222" s="129" t="str">
        <f t="shared" si="193"/>
        <v/>
      </c>
      <c r="AE1222" s="132" t="str">
        <f t="shared" si="194"/>
        <v/>
      </c>
      <c r="AF1222" s="129" t="str">
        <f t="shared" si="195"/>
        <v/>
      </c>
      <c r="AG1222" s="132" t="str">
        <f t="shared" si="196"/>
        <v/>
      </c>
      <c r="AH1222" s="133" t="str">
        <f t="shared" si="192"/>
        <v/>
      </c>
      <c r="AI1222" s="133" t="str">
        <f t="shared" si="188"/>
        <v/>
      </c>
      <c r="AJ1222" s="110"/>
      <c r="AK1222" s="119" t="str">
        <f t="shared" si="189"/>
        <v/>
      </c>
      <c r="AL1222" s="119" t="str">
        <f t="shared" si="190"/>
        <v/>
      </c>
      <c r="AM1222" s="120" t="str">
        <f t="shared" si="191"/>
        <v/>
      </c>
    </row>
    <row r="1223" spans="26:39" ht="3" hidden="1" customHeight="1" x14ac:dyDescent="0.3">
      <c r="Z1223" s="109"/>
      <c r="AA1223" s="109"/>
      <c r="AB1223" s="130"/>
      <c r="AC1223" s="131"/>
      <c r="AD1223" s="129" t="str">
        <f t="shared" si="193"/>
        <v/>
      </c>
      <c r="AE1223" s="132" t="str">
        <f t="shared" si="194"/>
        <v/>
      </c>
      <c r="AF1223" s="129" t="str">
        <f t="shared" si="195"/>
        <v/>
      </c>
      <c r="AG1223" s="132" t="str">
        <f t="shared" si="196"/>
        <v/>
      </c>
      <c r="AH1223" s="133" t="str">
        <f t="shared" si="192"/>
        <v/>
      </c>
      <c r="AI1223" s="133" t="str">
        <f t="shared" si="188"/>
        <v/>
      </c>
      <c r="AJ1223" s="110"/>
      <c r="AK1223" s="119" t="str">
        <f t="shared" si="189"/>
        <v/>
      </c>
      <c r="AL1223" s="119" t="str">
        <f t="shared" si="190"/>
        <v/>
      </c>
      <c r="AM1223" s="120" t="str">
        <f t="shared" si="191"/>
        <v/>
      </c>
    </row>
    <row r="1224" spans="26:39" ht="3" hidden="1" customHeight="1" x14ac:dyDescent="0.3">
      <c r="Z1224" s="109"/>
      <c r="AA1224" s="109"/>
      <c r="AB1224" s="130"/>
      <c r="AC1224" s="131"/>
      <c r="AD1224" s="129" t="str">
        <f t="shared" si="193"/>
        <v/>
      </c>
      <c r="AE1224" s="132" t="str">
        <f t="shared" si="194"/>
        <v/>
      </c>
      <c r="AF1224" s="129" t="str">
        <f t="shared" si="195"/>
        <v/>
      </c>
      <c r="AG1224" s="132" t="str">
        <f t="shared" si="196"/>
        <v/>
      </c>
      <c r="AH1224" s="133" t="str">
        <f t="shared" si="192"/>
        <v/>
      </c>
      <c r="AI1224" s="133" t="str">
        <f t="shared" si="188"/>
        <v/>
      </c>
      <c r="AJ1224" s="110"/>
      <c r="AK1224" s="119" t="str">
        <f t="shared" si="189"/>
        <v/>
      </c>
      <c r="AL1224" s="119" t="str">
        <f t="shared" si="190"/>
        <v/>
      </c>
      <c r="AM1224" s="120" t="str">
        <f t="shared" si="191"/>
        <v/>
      </c>
    </row>
    <row r="1225" spans="26:39" ht="3" hidden="1" customHeight="1" x14ac:dyDescent="0.3">
      <c r="Z1225" s="109"/>
      <c r="AA1225" s="109"/>
      <c r="AB1225" s="130"/>
      <c r="AC1225" s="131"/>
      <c r="AD1225" s="129" t="str">
        <f t="shared" si="193"/>
        <v/>
      </c>
      <c r="AE1225" s="132" t="str">
        <f t="shared" si="194"/>
        <v/>
      </c>
      <c r="AF1225" s="129" t="str">
        <f t="shared" si="195"/>
        <v/>
      </c>
      <c r="AG1225" s="132" t="str">
        <f t="shared" si="196"/>
        <v/>
      </c>
      <c r="AH1225" s="133" t="str">
        <f t="shared" si="192"/>
        <v/>
      </c>
      <c r="AI1225" s="133" t="str">
        <f t="shared" si="188"/>
        <v/>
      </c>
      <c r="AJ1225" s="110"/>
      <c r="AK1225" s="119" t="str">
        <f t="shared" si="189"/>
        <v/>
      </c>
      <c r="AL1225" s="119" t="str">
        <f t="shared" si="190"/>
        <v/>
      </c>
      <c r="AM1225" s="120" t="str">
        <f t="shared" si="191"/>
        <v/>
      </c>
    </row>
    <row r="1226" spans="26:39" ht="3" hidden="1" customHeight="1" x14ac:dyDescent="0.3">
      <c r="Z1226" s="109"/>
      <c r="AA1226" s="109"/>
      <c r="AB1226" s="130"/>
      <c r="AC1226" s="131"/>
      <c r="AD1226" s="129" t="str">
        <f t="shared" si="193"/>
        <v/>
      </c>
      <c r="AE1226" s="132" t="str">
        <f t="shared" si="194"/>
        <v/>
      </c>
      <c r="AF1226" s="129" t="str">
        <f t="shared" si="195"/>
        <v/>
      </c>
      <c r="AG1226" s="132" t="str">
        <f t="shared" si="196"/>
        <v/>
      </c>
      <c r="AH1226" s="133" t="str">
        <f t="shared" si="192"/>
        <v/>
      </c>
      <c r="AI1226" s="133" t="str">
        <f t="shared" si="188"/>
        <v/>
      </c>
      <c r="AJ1226" s="110"/>
      <c r="AK1226" s="119" t="str">
        <f t="shared" si="189"/>
        <v/>
      </c>
      <c r="AL1226" s="119" t="str">
        <f t="shared" si="190"/>
        <v/>
      </c>
      <c r="AM1226" s="120" t="str">
        <f t="shared" si="191"/>
        <v/>
      </c>
    </row>
    <row r="1227" spans="26:39" ht="3" hidden="1" customHeight="1" x14ac:dyDescent="0.3">
      <c r="Z1227" s="109"/>
      <c r="AA1227" s="109"/>
      <c r="AB1227" s="130"/>
      <c r="AC1227" s="131"/>
      <c r="AD1227" s="129" t="str">
        <f t="shared" si="193"/>
        <v/>
      </c>
      <c r="AE1227" s="132" t="str">
        <f t="shared" si="194"/>
        <v/>
      </c>
      <c r="AF1227" s="129" t="str">
        <f t="shared" si="195"/>
        <v/>
      </c>
      <c r="AG1227" s="132" t="str">
        <f t="shared" si="196"/>
        <v/>
      </c>
      <c r="AH1227" s="133" t="str">
        <f t="shared" si="192"/>
        <v/>
      </c>
      <c r="AI1227" s="133" t="str">
        <f t="shared" si="188"/>
        <v/>
      </c>
      <c r="AJ1227" s="110"/>
      <c r="AK1227" s="119" t="str">
        <f t="shared" si="189"/>
        <v/>
      </c>
      <c r="AL1227" s="119" t="str">
        <f t="shared" si="190"/>
        <v/>
      </c>
      <c r="AM1227" s="120" t="str">
        <f t="shared" si="191"/>
        <v/>
      </c>
    </row>
    <row r="1228" spans="26:39" ht="3" hidden="1" customHeight="1" x14ac:dyDescent="0.3">
      <c r="Z1228" s="109"/>
      <c r="AA1228" s="109"/>
      <c r="AB1228" s="130"/>
      <c r="AC1228" s="131"/>
      <c r="AD1228" s="129" t="str">
        <f t="shared" si="193"/>
        <v/>
      </c>
      <c r="AE1228" s="132" t="str">
        <f t="shared" si="194"/>
        <v/>
      </c>
      <c r="AF1228" s="129" t="str">
        <f t="shared" si="195"/>
        <v/>
      </c>
      <c r="AG1228" s="132" t="str">
        <f t="shared" si="196"/>
        <v/>
      </c>
      <c r="AH1228" s="133" t="str">
        <f t="shared" si="192"/>
        <v/>
      </c>
      <c r="AI1228" s="133" t="str">
        <f t="shared" si="188"/>
        <v/>
      </c>
      <c r="AJ1228" s="110"/>
      <c r="AK1228" s="119" t="str">
        <f t="shared" si="189"/>
        <v/>
      </c>
      <c r="AL1228" s="119" t="str">
        <f t="shared" si="190"/>
        <v/>
      </c>
      <c r="AM1228" s="120" t="str">
        <f t="shared" si="191"/>
        <v/>
      </c>
    </row>
    <row r="1229" spans="26:39" ht="3" hidden="1" customHeight="1" x14ac:dyDescent="0.3">
      <c r="Z1229" s="109"/>
      <c r="AA1229" s="109"/>
      <c r="AB1229" s="130"/>
      <c r="AC1229" s="131"/>
      <c r="AD1229" s="129" t="str">
        <f t="shared" si="193"/>
        <v/>
      </c>
      <c r="AE1229" s="132" t="str">
        <f t="shared" si="194"/>
        <v/>
      </c>
      <c r="AF1229" s="129" t="str">
        <f t="shared" si="195"/>
        <v/>
      </c>
      <c r="AG1229" s="132" t="str">
        <f t="shared" si="196"/>
        <v/>
      </c>
      <c r="AH1229" s="133" t="str">
        <f t="shared" si="192"/>
        <v/>
      </c>
      <c r="AI1229" s="133" t="str">
        <f t="shared" si="188"/>
        <v/>
      </c>
      <c r="AJ1229" s="110"/>
      <c r="AK1229" s="119" t="str">
        <f t="shared" si="189"/>
        <v/>
      </c>
      <c r="AL1229" s="119" t="str">
        <f t="shared" si="190"/>
        <v/>
      </c>
      <c r="AM1229" s="120" t="str">
        <f t="shared" si="191"/>
        <v/>
      </c>
    </row>
    <row r="1230" spans="26:39" ht="3" hidden="1" customHeight="1" x14ac:dyDescent="0.3">
      <c r="Z1230" s="109"/>
      <c r="AA1230" s="109"/>
      <c r="AB1230" s="130"/>
      <c r="AC1230" s="131"/>
      <c r="AD1230" s="129" t="str">
        <f t="shared" si="193"/>
        <v/>
      </c>
      <c r="AE1230" s="132" t="str">
        <f t="shared" si="194"/>
        <v/>
      </c>
      <c r="AF1230" s="129" t="str">
        <f t="shared" si="195"/>
        <v/>
      </c>
      <c r="AG1230" s="132" t="str">
        <f t="shared" si="196"/>
        <v/>
      </c>
      <c r="AH1230" s="133" t="str">
        <f t="shared" si="192"/>
        <v/>
      </c>
      <c r="AI1230" s="133" t="str">
        <f t="shared" si="188"/>
        <v/>
      </c>
      <c r="AJ1230" s="110"/>
      <c r="AK1230" s="119" t="str">
        <f t="shared" si="189"/>
        <v/>
      </c>
      <c r="AL1230" s="119" t="str">
        <f t="shared" si="190"/>
        <v/>
      </c>
      <c r="AM1230" s="120" t="str">
        <f t="shared" si="191"/>
        <v/>
      </c>
    </row>
    <row r="1231" spans="26:39" ht="3" hidden="1" customHeight="1" x14ac:dyDescent="0.3">
      <c r="Z1231" s="109"/>
      <c r="AA1231" s="109"/>
      <c r="AB1231" s="130"/>
      <c r="AC1231" s="131"/>
      <c r="AD1231" s="129" t="str">
        <f t="shared" si="193"/>
        <v/>
      </c>
      <c r="AE1231" s="132" t="str">
        <f t="shared" si="194"/>
        <v/>
      </c>
      <c r="AF1231" s="129" t="str">
        <f t="shared" si="195"/>
        <v/>
      </c>
      <c r="AG1231" s="132" t="str">
        <f t="shared" si="196"/>
        <v/>
      </c>
      <c r="AH1231" s="133" t="str">
        <f t="shared" si="192"/>
        <v/>
      </c>
      <c r="AI1231" s="133" t="str">
        <f t="shared" si="188"/>
        <v/>
      </c>
      <c r="AJ1231" s="110"/>
      <c r="AK1231" s="119" t="str">
        <f t="shared" si="189"/>
        <v/>
      </c>
      <c r="AL1231" s="119" t="str">
        <f t="shared" si="190"/>
        <v/>
      </c>
      <c r="AM1231" s="120" t="str">
        <f t="shared" si="191"/>
        <v/>
      </c>
    </row>
    <row r="1232" spans="26:39" ht="3" hidden="1" customHeight="1" x14ac:dyDescent="0.3">
      <c r="Z1232" s="109"/>
      <c r="AA1232" s="109"/>
      <c r="AB1232" s="130"/>
      <c r="AC1232" s="131"/>
      <c r="AD1232" s="129" t="str">
        <f t="shared" si="193"/>
        <v/>
      </c>
      <c r="AE1232" s="132" t="str">
        <f t="shared" si="194"/>
        <v/>
      </c>
      <c r="AF1232" s="129" t="str">
        <f t="shared" si="195"/>
        <v/>
      </c>
      <c r="AG1232" s="132" t="str">
        <f t="shared" si="196"/>
        <v/>
      </c>
      <c r="AH1232" s="133" t="str">
        <f t="shared" si="192"/>
        <v/>
      </c>
      <c r="AI1232" s="133" t="str">
        <f t="shared" si="188"/>
        <v/>
      </c>
      <c r="AJ1232" s="110"/>
      <c r="AK1232" s="119" t="str">
        <f t="shared" si="189"/>
        <v/>
      </c>
      <c r="AL1232" s="119" t="str">
        <f t="shared" si="190"/>
        <v/>
      </c>
      <c r="AM1232" s="120" t="str">
        <f t="shared" si="191"/>
        <v/>
      </c>
    </row>
    <row r="1233" spans="26:39" ht="3" hidden="1" customHeight="1" x14ac:dyDescent="0.3">
      <c r="Z1233" s="109"/>
      <c r="AA1233" s="109"/>
      <c r="AB1233" s="130"/>
      <c r="AC1233" s="131"/>
      <c r="AD1233" s="129" t="str">
        <f t="shared" si="193"/>
        <v/>
      </c>
      <c r="AE1233" s="132" t="str">
        <f t="shared" si="194"/>
        <v/>
      </c>
      <c r="AF1233" s="129" t="str">
        <f t="shared" si="195"/>
        <v/>
      </c>
      <c r="AG1233" s="132" t="str">
        <f t="shared" si="196"/>
        <v/>
      </c>
      <c r="AH1233" s="133" t="str">
        <f t="shared" si="192"/>
        <v/>
      </c>
      <c r="AI1233" s="133" t="str">
        <f t="shared" si="188"/>
        <v/>
      </c>
      <c r="AJ1233" s="110"/>
      <c r="AK1233" s="119" t="str">
        <f t="shared" si="189"/>
        <v/>
      </c>
      <c r="AL1233" s="119" t="str">
        <f t="shared" si="190"/>
        <v/>
      </c>
      <c r="AM1233" s="120" t="str">
        <f t="shared" si="191"/>
        <v/>
      </c>
    </row>
    <row r="1234" spans="26:39" ht="3" hidden="1" customHeight="1" x14ac:dyDescent="0.3">
      <c r="Z1234" s="109"/>
      <c r="AA1234" s="109"/>
      <c r="AB1234" s="130"/>
      <c r="AC1234" s="131"/>
      <c r="AD1234" s="129" t="str">
        <f t="shared" si="193"/>
        <v/>
      </c>
      <c r="AE1234" s="132" t="str">
        <f t="shared" si="194"/>
        <v/>
      </c>
      <c r="AF1234" s="129" t="str">
        <f t="shared" si="195"/>
        <v/>
      </c>
      <c r="AG1234" s="132" t="str">
        <f t="shared" si="196"/>
        <v/>
      </c>
      <c r="AH1234" s="133" t="str">
        <f t="shared" si="192"/>
        <v/>
      </c>
      <c r="AI1234" s="133" t="str">
        <f t="shared" si="188"/>
        <v/>
      </c>
      <c r="AJ1234" s="110"/>
      <c r="AK1234" s="119" t="str">
        <f t="shared" si="189"/>
        <v/>
      </c>
      <c r="AL1234" s="119" t="str">
        <f t="shared" si="190"/>
        <v/>
      </c>
      <c r="AM1234" s="120" t="str">
        <f t="shared" si="191"/>
        <v/>
      </c>
    </row>
    <row r="1235" spans="26:39" ht="3" hidden="1" customHeight="1" x14ac:dyDescent="0.3">
      <c r="Z1235" s="109"/>
      <c r="AA1235" s="109"/>
      <c r="AB1235" s="130"/>
      <c r="AC1235" s="131"/>
      <c r="AD1235" s="129" t="str">
        <f t="shared" si="193"/>
        <v/>
      </c>
      <c r="AE1235" s="132" t="str">
        <f t="shared" si="194"/>
        <v/>
      </c>
      <c r="AF1235" s="129" t="str">
        <f t="shared" si="195"/>
        <v/>
      </c>
      <c r="AG1235" s="132" t="str">
        <f t="shared" si="196"/>
        <v/>
      </c>
      <c r="AH1235" s="133" t="str">
        <f t="shared" si="192"/>
        <v/>
      </c>
      <c r="AI1235" s="133" t="str">
        <f t="shared" si="188"/>
        <v/>
      </c>
      <c r="AJ1235" s="110"/>
      <c r="AK1235" s="119" t="str">
        <f t="shared" si="189"/>
        <v/>
      </c>
      <c r="AL1235" s="119" t="str">
        <f t="shared" si="190"/>
        <v/>
      </c>
      <c r="AM1235" s="120" t="str">
        <f t="shared" si="191"/>
        <v/>
      </c>
    </row>
    <row r="1236" spans="26:39" ht="3" hidden="1" customHeight="1" x14ac:dyDescent="0.3">
      <c r="Z1236" s="109"/>
      <c r="AA1236" s="109"/>
      <c r="AB1236" s="130"/>
      <c r="AC1236" s="131"/>
      <c r="AD1236" s="129" t="str">
        <f t="shared" si="193"/>
        <v/>
      </c>
      <c r="AE1236" s="132" t="str">
        <f t="shared" si="194"/>
        <v/>
      </c>
      <c r="AF1236" s="129" t="str">
        <f t="shared" si="195"/>
        <v/>
      </c>
      <c r="AG1236" s="132" t="str">
        <f t="shared" si="196"/>
        <v/>
      </c>
      <c r="AH1236" s="133" t="str">
        <f t="shared" si="192"/>
        <v/>
      </c>
      <c r="AI1236" s="133" t="str">
        <f t="shared" si="188"/>
        <v/>
      </c>
      <c r="AJ1236" s="110"/>
      <c r="AK1236" s="119" t="str">
        <f t="shared" si="189"/>
        <v/>
      </c>
      <c r="AL1236" s="119" t="str">
        <f t="shared" si="190"/>
        <v/>
      </c>
      <c r="AM1236" s="120" t="str">
        <f t="shared" si="191"/>
        <v/>
      </c>
    </row>
    <row r="1237" spans="26:39" ht="3" hidden="1" customHeight="1" x14ac:dyDescent="0.3">
      <c r="Z1237" s="109"/>
      <c r="AA1237" s="109"/>
      <c r="AB1237" s="130"/>
      <c r="AC1237" s="131"/>
      <c r="AD1237" s="129" t="str">
        <f t="shared" si="193"/>
        <v/>
      </c>
      <c r="AE1237" s="132" t="str">
        <f t="shared" si="194"/>
        <v/>
      </c>
      <c r="AF1237" s="129" t="str">
        <f t="shared" si="195"/>
        <v/>
      </c>
      <c r="AG1237" s="132" t="str">
        <f t="shared" si="196"/>
        <v/>
      </c>
      <c r="AH1237" s="133" t="str">
        <f t="shared" si="192"/>
        <v/>
      </c>
      <c r="AI1237" s="133" t="str">
        <f t="shared" si="188"/>
        <v/>
      </c>
      <c r="AJ1237" s="110"/>
      <c r="AK1237" s="119" t="str">
        <f t="shared" si="189"/>
        <v/>
      </c>
      <c r="AL1237" s="119" t="str">
        <f t="shared" si="190"/>
        <v/>
      </c>
      <c r="AM1237" s="120" t="str">
        <f t="shared" si="191"/>
        <v/>
      </c>
    </row>
    <row r="1238" spans="26:39" ht="3" hidden="1" customHeight="1" x14ac:dyDescent="0.3">
      <c r="Z1238" s="109"/>
      <c r="AA1238" s="109"/>
      <c r="AB1238" s="130"/>
      <c r="AC1238" s="131"/>
      <c r="AD1238" s="129" t="str">
        <f t="shared" si="193"/>
        <v/>
      </c>
      <c r="AE1238" s="132" t="str">
        <f t="shared" si="194"/>
        <v/>
      </c>
      <c r="AF1238" s="129" t="str">
        <f t="shared" si="195"/>
        <v/>
      </c>
      <c r="AG1238" s="132" t="str">
        <f t="shared" si="196"/>
        <v/>
      </c>
      <c r="AH1238" s="133" t="str">
        <f t="shared" si="192"/>
        <v/>
      </c>
      <c r="AI1238" s="133" t="str">
        <f t="shared" si="188"/>
        <v/>
      </c>
      <c r="AJ1238" s="110"/>
      <c r="AK1238" s="119" t="str">
        <f t="shared" si="189"/>
        <v/>
      </c>
      <c r="AL1238" s="119" t="str">
        <f t="shared" si="190"/>
        <v/>
      </c>
      <c r="AM1238" s="120" t="str">
        <f t="shared" si="191"/>
        <v/>
      </c>
    </row>
    <row r="1239" spans="26:39" ht="3" hidden="1" customHeight="1" x14ac:dyDescent="0.3">
      <c r="Z1239" s="109"/>
      <c r="AA1239" s="109"/>
      <c r="AB1239" s="130"/>
      <c r="AC1239" s="131"/>
      <c r="AD1239" s="129" t="str">
        <f t="shared" si="193"/>
        <v/>
      </c>
      <c r="AE1239" s="132" t="str">
        <f t="shared" si="194"/>
        <v/>
      </c>
      <c r="AF1239" s="129" t="str">
        <f t="shared" si="195"/>
        <v/>
      </c>
      <c r="AG1239" s="132" t="str">
        <f t="shared" si="196"/>
        <v/>
      </c>
      <c r="AH1239" s="133" t="str">
        <f t="shared" si="192"/>
        <v/>
      </c>
      <c r="AI1239" s="133" t="str">
        <f t="shared" si="188"/>
        <v/>
      </c>
      <c r="AJ1239" s="110"/>
      <c r="AK1239" s="119" t="str">
        <f t="shared" si="189"/>
        <v/>
      </c>
      <c r="AL1239" s="119" t="str">
        <f t="shared" si="190"/>
        <v/>
      </c>
      <c r="AM1239" s="120" t="str">
        <f t="shared" si="191"/>
        <v/>
      </c>
    </row>
    <row r="1240" spans="26:39" ht="3" hidden="1" customHeight="1" x14ac:dyDescent="0.3">
      <c r="Z1240" s="109"/>
      <c r="AA1240" s="109"/>
      <c r="AB1240" s="130"/>
      <c r="AC1240" s="131"/>
      <c r="AD1240" s="129" t="str">
        <f t="shared" si="193"/>
        <v/>
      </c>
      <c r="AE1240" s="132" t="str">
        <f t="shared" si="194"/>
        <v/>
      </c>
      <c r="AF1240" s="129" t="str">
        <f t="shared" si="195"/>
        <v/>
      </c>
      <c r="AG1240" s="132" t="str">
        <f t="shared" si="196"/>
        <v/>
      </c>
      <c r="AH1240" s="133" t="str">
        <f t="shared" si="192"/>
        <v/>
      </c>
      <c r="AI1240" s="133" t="str">
        <f t="shared" si="188"/>
        <v/>
      </c>
      <c r="AJ1240" s="110"/>
      <c r="AK1240" s="119" t="str">
        <f t="shared" si="189"/>
        <v/>
      </c>
      <c r="AL1240" s="119" t="str">
        <f t="shared" si="190"/>
        <v/>
      </c>
      <c r="AM1240" s="120" t="str">
        <f t="shared" si="191"/>
        <v/>
      </c>
    </row>
    <row r="1241" spans="26:39" ht="3" hidden="1" customHeight="1" x14ac:dyDescent="0.3">
      <c r="Z1241" s="109"/>
      <c r="AA1241" s="109"/>
      <c r="AB1241" s="130"/>
      <c r="AC1241" s="131"/>
      <c r="AD1241" s="129" t="str">
        <f t="shared" si="193"/>
        <v/>
      </c>
      <c r="AE1241" s="132" t="str">
        <f t="shared" si="194"/>
        <v/>
      </c>
      <c r="AF1241" s="129" t="str">
        <f t="shared" si="195"/>
        <v/>
      </c>
      <c r="AG1241" s="132" t="str">
        <f t="shared" si="196"/>
        <v/>
      </c>
      <c r="AH1241" s="133" t="str">
        <f t="shared" si="192"/>
        <v/>
      </c>
      <c r="AI1241" s="133" t="str">
        <f t="shared" si="188"/>
        <v/>
      </c>
      <c r="AJ1241" s="110"/>
      <c r="AK1241" s="119" t="str">
        <f t="shared" si="189"/>
        <v/>
      </c>
      <c r="AL1241" s="119" t="str">
        <f t="shared" si="190"/>
        <v/>
      </c>
      <c r="AM1241" s="120" t="str">
        <f t="shared" si="191"/>
        <v/>
      </c>
    </row>
    <row r="1242" spans="26:39" ht="3" hidden="1" customHeight="1" x14ac:dyDescent="0.3">
      <c r="Z1242" s="109"/>
      <c r="AA1242" s="109"/>
      <c r="AB1242" s="130"/>
      <c r="AC1242" s="131"/>
      <c r="AD1242" s="129" t="str">
        <f t="shared" si="193"/>
        <v/>
      </c>
      <c r="AE1242" s="132" t="str">
        <f t="shared" si="194"/>
        <v/>
      </c>
      <c r="AF1242" s="129" t="str">
        <f t="shared" si="195"/>
        <v/>
      </c>
      <c r="AG1242" s="132" t="str">
        <f t="shared" si="196"/>
        <v/>
      </c>
      <c r="AH1242" s="133" t="str">
        <f t="shared" si="192"/>
        <v/>
      </c>
      <c r="AI1242" s="133" t="str">
        <f t="shared" si="188"/>
        <v/>
      </c>
      <c r="AJ1242" s="110"/>
      <c r="AK1242" s="119" t="str">
        <f t="shared" si="189"/>
        <v/>
      </c>
      <c r="AL1242" s="119" t="str">
        <f t="shared" si="190"/>
        <v/>
      </c>
      <c r="AM1242" s="120" t="str">
        <f t="shared" si="191"/>
        <v/>
      </c>
    </row>
    <row r="1243" spans="26:39" ht="3" hidden="1" customHeight="1" x14ac:dyDescent="0.3">
      <c r="Z1243" s="109"/>
      <c r="AA1243" s="109"/>
      <c r="AB1243" s="130"/>
      <c r="AC1243" s="131"/>
      <c r="AD1243" s="129" t="str">
        <f t="shared" si="193"/>
        <v/>
      </c>
      <c r="AE1243" s="132" t="str">
        <f t="shared" si="194"/>
        <v/>
      </c>
      <c r="AF1243" s="129" t="str">
        <f t="shared" si="195"/>
        <v/>
      </c>
      <c r="AG1243" s="132" t="str">
        <f t="shared" si="196"/>
        <v/>
      </c>
      <c r="AH1243" s="133" t="str">
        <f t="shared" si="192"/>
        <v/>
      </c>
      <c r="AI1243" s="133" t="str">
        <f t="shared" si="188"/>
        <v/>
      </c>
      <c r="AJ1243" s="110"/>
      <c r="AK1243" s="119" t="str">
        <f t="shared" si="189"/>
        <v/>
      </c>
      <c r="AL1243" s="119" t="str">
        <f t="shared" si="190"/>
        <v/>
      </c>
      <c r="AM1243" s="120" t="str">
        <f t="shared" si="191"/>
        <v/>
      </c>
    </row>
    <row r="1244" spans="26:39" ht="3" hidden="1" customHeight="1" x14ac:dyDescent="0.3">
      <c r="Z1244" s="109"/>
      <c r="AA1244" s="109"/>
      <c r="AB1244" s="130"/>
      <c r="AC1244" s="131"/>
      <c r="AD1244" s="129" t="str">
        <f t="shared" si="193"/>
        <v/>
      </c>
      <c r="AE1244" s="132" t="str">
        <f t="shared" si="194"/>
        <v/>
      </c>
      <c r="AF1244" s="129" t="str">
        <f t="shared" si="195"/>
        <v/>
      </c>
      <c r="AG1244" s="132" t="str">
        <f t="shared" si="196"/>
        <v/>
      </c>
      <c r="AH1244" s="133" t="str">
        <f t="shared" si="192"/>
        <v/>
      </c>
      <c r="AI1244" s="133" t="str">
        <f t="shared" si="188"/>
        <v/>
      </c>
      <c r="AJ1244" s="110"/>
      <c r="AK1244" s="119" t="str">
        <f t="shared" si="189"/>
        <v/>
      </c>
      <c r="AL1244" s="119" t="str">
        <f t="shared" si="190"/>
        <v/>
      </c>
      <c r="AM1244" s="120" t="str">
        <f t="shared" si="191"/>
        <v/>
      </c>
    </row>
    <row r="1245" spans="26:39" ht="3" hidden="1" customHeight="1" x14ac:dyDescent="0.3">
      <c r="Z1245" s="109"/>
      <c r="AA1245" s="109"/>
      <c r="AB1245" s="130"/>
      <c r="AC1245" s="131"/>
      <c r="AD1245" s="129" t="str">
        <f t="shared" si="193"/>
        <v/>
      </c>
      <c r="AE1245" s="132" t="str">
        <f t="shared" si="194"/>
        <v/>
      </c>
      <c r="AF1245" s="129" t="str">
        <f t="shared" si="195"/>
        <v/>
      </c>
      <c r="AG1245" s="132" t="str">
        <f t="shared" si="196"/>
        <v/>
      </c>
      <c r="AH1245" s="133" t="str">
        <f t="shared" si="192"/>
        <v/>
      </c>
      <c r="AI1245" s="133" t="str">
        <f t="shared" si="188"/>
        <v/>
      </c>
      <c r="AJ1245" s="110"/>
      <c r="AK1245" s="119" t="str">
        <f t="shared" si="189"/>
        <v/>
      </c>
      <c r="AL1245" s="119" t="str">
        <f t="shared" si="190"/>
        <v/>
      </c>
      <c r="AM1245" s="120" t="str">
        <f t="shared" si="191"/>
        <v/>
      </c>
    </row>
    <row r="1246" spans="26:39" ht="3" hidden="1" customHeight="1" x14ac:dyDescent="0.3">
      <c r="Z1246" s="109"/>
      <c r="AA1246" s="109"/>
      <c r="AB1246" s="130"/>
      <c r="AC1246" s="131"/>
      <c r="AD1246" s="129" t="str">
        <f t="shared" si="193"/>
        <v/>
      </c>
      <c r="AE1246" s="132" t="str">
        <f t="shared" si="194"/>
        <v/>
      </c>
      <c r="AF1246" s="129" t="str">
        <f t="shared" si="195"/>
        <v/>
      </c>
      <c r="AG1246" s="132" t="str">
        <f t="shared" si="196"/>
        <v/>
      </c>
      <c r="AH1246" s="133" t="str">
        <f t="shared" si="192"/>
        <v/>
      </c>
      <c r="AI1246" s="133" t="str">
        <f t="shared" si="188"/>
        <v/>
      </c>
      <c r="AJ1246" s="110"/>
      <c r="AK1246" s="119" t="str">
        <f t="shared" si="189"/>
        <v/>
      </c>
      <c r="AL1246" s="119" t="str">
        <f t="shared" si="190"/>
        <v/>
      </c>
      <c r="AM1246" s="120" t="str">
        <f t="shared" si="191"/>
        <v/>
      </c>
    </row>
    <row r="1247" spans="26:39" ht="3" hidden="1" customHeight="1" x14ac:dyDescent="0.3">
      <c r="Z1247" s="109"/>
      <c r="AA1247" s="109"/>
      <c r="AB1247" s="130"/>
      <c r="AC1247" s="131"/>
      <c r="AD1247" s="129" t="str">
        <f t="shared" si="193"/>
        <v/>
      </c>
      <c r="AE1247" s="132" t="str">
        <f t="shared" si="194"/>
        <v/>
      </c>
      <c r="AF1247" s="129" t="str">
        <f t="shared" si="195"/>
        <v/>
      </c>
      <c r="AG1247" s="132" t="str">
        <f t="shared" si="196"/>
        <v/>
      </c>
      <c r="AH1247" s="133" t="str">
        <f t="shared" si="192"/>
        <v/>
      </c>
      <c r="AI1247" s="133" t="str">
        <f t="shared" si="188"/>
        <v/>
      </c>
      <c r="AJ1247" s="110"/>
      <c r="AK1247" s="119" t="str">
        <f t="shared" si="189"/>
        <v/>
      </c>
      <c r="AL1247" s="119" t="str">
        <f t="shared" si="190"/>
        <v/>
      </c>
      <c r="AM1247" s="120" t="str">
        <f t="shared" si="191"/>
        <v/>
      </c>
    </row>
    <row r="1248" spans="26:39" ht="3" hidden="1" customHeight="1" x14ac:dyDescent="0.3">
      <c r="Z1248" s="109"/>
      <c r="AA1248" s="109"/>
      <c r="AB1248" s="130"/>
      <c r="AC1248" s="131"/>
      <c r="AD1248" s="129" t="str">
        <f t="shared" ref="AD1248:AD1251" si="197">IF(AC1248="","",AD$1151+(2*(AC1248-AC$1151)*AA$1156))</f>
        <v/>
      </c>
      <c r="AE1248" s="132" t="str">
        <f t="shared" si="194"/>
        <v/>
      </c>
      <c r="AF1248" s="129" t="str">
        <f t="shared" si="195"/>
        <v/>
      </c>
      <c r="AG1248" s="132" t="str">
        <f t="shared" si="196"/>
        <v/>
      </c>
      <c r="AH1248" s="133" t="str">
        <f t="shared" si="192"/>
        <v/>
      </c>
      <c r="AI1248" s="133" t="str">
        <f t="shared" si="188"/>
        <v/>
      </c>
      <c r="AJ1248" s="110"/>
      <c r="AK1248" s="119" t="str">
        <f t="shared" si="189"/>
        <v/>
      </c>
      <c r="AL1248" s="119" t="str">
        <f t="shared" si="190"/>
        <v/>
      </c>
      <c r="AM1248" s="120" t="str">
        <f t="shared" si="191"/>
        <v/>
      </c>
    </row>
    <row r="1249" spans="23:39" ht="3" hidden="1" customHeight="1" x14ac:dyDescent="0.3">
      <c r="Z1249" s="109"/>
      <c r="AA1249" s="109"/>
      <c r="AB1249" s="130"/>
      <c r="AC1249" s="131"/>
      <c r="AD1249" s="129" t="str">
        <f t="shared" si="197"/>
        <v/>
      </c>
      <c r="AE1249" s="132" t="str">
        <f t="shared" si="194"/>
        <v/>
      </c>
      <c r="AF1249" s="129" t="str">
        <f t="shared" si="195"/>
        <v/>
      </c>
      <c r="AG1249" s="132" t="str">
        <f t="shared" si="196"/>
        <v/>
      </c>
      <c r="AH1249" s="133" t="str">
        <f t="shared" si="192"/>
        <v/>
      </c>
      <c r="AI1249" s="133" t="str">
        <f t="shared" si="188"/>
        <v/>
      </c>
      <c r="AJ1249" s="110"/>
      <c r="AK1249" s="119" t="str">
        <f t="shared" si="189"/>
        <v/>
      </c>
      <c r="AL1249" s="119" t="str">
        <f t="shared" si="190"/>
        <v/>
      </c>
      <c r="AM1249" s="120" t="str">
        <f t="shared" si="191"/>
        <v/>
      </c>
    </row>
    <row r="1250" spans="23:39" ht="3" hidden="1" customHeight="1" x14ac:dyDescent="0.3">
      <c r="Z1250" s="109"/>
      <c r="AA1250" s="109"/>
      <c r="AB1250" s="130"/>
      <c r="AC1250" s="131"/>
      <c r="AD1250" s="129" t="str">
        <f t="shared" si="197"/>
        <v/>
      </c>
      <c r="AE1250" s="132" t="str">
        <f t="shared" si="194"/>
        <v/>
      </c>
      <c r="AF1250" s="129" t="str">
        <f t="shared" si="195"/>
        <v/>
      </c>
      <c r="AG1250" s="132" t="str">
        <f t="shared" si="196"/>
        <v/>
      </c>
      <c r="AH1250" s="133" t="str">
        <f t="shared" si="192"/>
        <v/>
      </c>
      <c r="AI1250" s="133" t="str">
        <f t="shared" si="188"/>
        <v/>
      </c>
      <c r="AJ1250" s="110"/>
      <c r="AK1250" s="119" t="str">
        <f t="shared" si="189"/>
        <v/>
      </c>
      <c r="AL1250" s="119" t="str">
        <f t="shared" si="190"/>
        <v/>
      </c>
      <c r="AM1250" s="120" t="str">
        <f t="shared" si="191"/>
        <v/>
      </c>
    </row>
    <row r="1251" spans="23:39" ht="3" hidden="1" customHeight="1" x14ac:dyDescent="0.3">
      <c r="Z1251" s="109"/>
      <c r="AA1251" s="109"/>
      <c r="AB1251" s="130"/>
      <c r="AC1251" s="131"/>
      <c r="AD1251" s="129" t="str">
        <f t="shared" si="197"/>
        <v/>
      </c>
      <c r="AE1251" s="132" t="str">
        <f t="shared" si="194"/>
        <v/>
      </c>
      <c r="AF1251" s="129" t="str">
        <f t="shared" si="195"/>
        <v/>
      </c>
      <c r="AG1251" s="132" t="str">
        <f t="shared" si="196"/>
        <v/>
      </c>
      <c r="AH1251" s="133" t="str">
        <f t="shared" si="192"/>
        <v/>
      </c>
      <c r="AI1251" s="133" t="str">
        <f t="shared" si="188"/>
        <v/>
      </c>
      <c r="AJ1251" s="110"/>
      <c r="AK1251" s="119" t="str">
        <f t="shared" si="189"/>
        <v/>
      </c>
      <c r="AL1251" s="119" t="str">
        <f t="shared" si="190"/>
        <v/>
      </c>
      <c r="AM1251" s="120" t="str">
        <f t="shared" si="191"/>
        <v/>
      </c>
    </row>
    <row r="1252" spans="23:39" ht="3" hidden="1" customHeight="1" x14ac:dyDescent="0.3">
      <c r="AB1252" s="130"/>
      <c r="AC1252" s="131"/>
      <c r="AD1252" s="129" t="str">
        <f t="shared" ref="AD1252:AD1283" si="198">IF(AC1252="","",AD$1251+(2*(AC1252-AC$1251)*AA$1256))</f>
        <v/>
      </c>
      <c r="AE1252" s="132" t="str">
        <f>IF(AC1252="","",(AD1252/2)^2*3.1415)</f>
        <v/>
      </c>
      <c r="AF1252" s="129" t="str">
        <f>IF(AC1252="","",(AC1252-AC1251)/3*(AE1251+AE1252+(AE1252*AE1251)^0.5))</f>
        <v/>
      </c>
      <c r="AG1252" s="132" t="str">
        <f>IF(AC1252="","",AG1251+AF1252)</f>
        <v/>
      </c>
      <c r="AH1252" s="133" t="str">
        <f t="shared" si="192"/>
        <v/>
      </c>
      <c r="AI1252" s="133" t="str">
        <f t="shared" si="188"/>
        <v/>
      </c>
      <c r="AJ1252" s="110"/>
      <c r="AK1252" s="119" t="str">
        <f t="shared" si="189"/>
        <v/>
      </c>
      <c r="AL1252" s="119" t="str">
        <f t="shared" si="190"/>
        <v/>
      </c>
      <c r="AM1252" s="120" t="str">
        <f t="shared" si="191"/>
        <v/>
      </c>
    </row>
    <row r="1253" spans="23:39" ht="3" hidden="1" customHeight="1" x14ac:dyDescent="0.3">
      <c r="AB1253" s="130"/>
      <c r="AC1253" s="131"/>
      <c r="AD1253" s="129" t="str">
        <f t="shared" si="198"/>
        <v/>
      </c>
      <c r="AE1253" s="132" t="str">
        <f t="shared" ref="AE1253:AE1316" si="199">IF(AC1253="","",(AD1253/2)^2*3.1415)</f>
        <v/>
      </c>
      <c r="AF1253" s="129" t="str">
        <f t="shared" ref="AF1253:AF1316" si="200">IF(AC1253="","",(AC1253-AC1252)/3*(AE1252+AE1253+(AE1253*AE1252)^0.5))</f>
        <v/>
      </c>
      <c r="AG1253" s="132" t="str">
        <f t="shared" ref="AG1253:AG1316" si="201">IF(AC1253="","",AG1252+AF1253)</f>
        <v/>
      </c>
      <c r="AH1253" s="133" t="str">
        <f t="shared" si="192"/>
        <v/>
      </c>
      <c r="AI1253" s="133" t="str">
        <f t="shared" si="188"/>
        <v/>
      </c>
      <c r="AJ1253" s="110"/>
      <c r="AK1253" s="119" t="str">
        <f t="shared" si="189"/>
        <v/>
      </c>
      <c r="AL1253" s="119" t="str">
        <f t="shared" si="190"/>
        <v/>
      </c>
      <c r="AM1253" s="120" t="str">
        <f t="shared" si="191"/>
        <v/>
      </c>
    </row>
    <row r="1254" spans="23:39" ht="3" hidden="1" customHeight="1" x14ac:dyDescent="0.3">
      <c r="W1254" s="112"/>
      <c r="X1254" s="125"/>
      <c r="Y1254" s="125"/>
      <c r="Z1254" s="126"/>
      <c r="AA1254" s="126"/>
      <c r="AB1254" s="130"/>
      <c r="AC1254" s="131"/>
      <c r="AD1254" s="129" t="str">
        <f t="shared" si="198"/>
        <v/>
      </c>
      <c r="AE1254" s="132" t="str">
        <f t="shared" si="199"/>
        <v/>
      </c>
      <c r="AF1254" s="129" t="str">
        <f t="shared" si="200"/>
        <v/>
      </c>
      <c r="AG1254" s="132" t="str">
        <f t="shared" si="201"/>
        <v/>
      </c>
      <c r="AH1254" s="133" t="str">
        <f t="shared" si="192"/>
        <v/>
      </c>
      <c r="AI1254" s="133" t="str">
        <f t="shared" si="188"/>
        <v/>
      </c>
      <c r="AJ1254" s="110"/>
      <c r="AK1254" s="119" t="str">
        <f t="shared" si="189"/>
        <v/>
      </c>
      <c r="AL1254" s="119" t="str">
        <f t="shared" si="190"/>
        <v/>
      </c>
      <c r="AM1254" s="120" t="str">
        <f t="shared" si="191"/>
        <v/>
      </c>
    </row>
    <row r="1255" spans="23:39" ht="3" hidden="1" customHeight="1" x14ac:dyDescent="0.3">
      <c r="X1255" s="110"/>
      <c r="Z1255" s="129"/>
      <c r="AA1255" s="109"/>
      <c r="AB1255" s="130"/>
      <c r="AC1255" s="131"/>
      <c r="AD1255" s="129" t="str">
        <f t="shared" si="198"/>
        <v/>
      </c>
      <c r="AE1255" s="132" t="str">
        <f t="shared" si="199"/>
        <v/>
      </c>
      <c r="AF1255" s="129" t="str">
        <f t="shared" si="200"/>
        <v/>
      </c>
      <c r="AG1255" s="132" t="str">
        <f t="shared" si="201"/>
        <v/>
      </c>
      <c r="AH1255" s="133" t="str">
        <f t="shared" si="192"/>
        <v/>
      </c>
      <c r="AI1255" s="133" t="str">
        <f t="shared" si="188"/>
        <v/>
      </c>
      <c r="AJ1255" s="110"/>
      <c r="AK1255" s="119" t="str">
        <f t="shared" si="189"/>
        <v/>
      </c>
      <c r="AL1255" s="119" t="str">
        <f t="shared" si="190"/>
        <v/>
      </c>
      <c r="AM1255" s="120" t="str">
        <f t="shared" si="191"/>
        <v/>
      </c>
    </row>
    <row r="1256" spans="23:39" ht="3" hidden="1" customHeight="1" x14ac:dyDescent="0.3">
      <c r="X1256" s="110"/>
      <c r="Z1256" s="129"/>
      <c r="AA1256" s="109"/>
      <c r="AB1256" s="130"/>
      <c r="AC1256" s="131"/>
      <c r="AD1256" s="129" t="str">
        <f t="shared" si="198"/>
        <v/>
      </c>
      <c r="AE1256" s="132" t="str">
        <f t="shared" si="199"/>
        <v/>
      </c>
      <c r="AF1256" s="129" t="str">
        <f t="shared" si="200"/>
        <v/>
      </c>
      <c r="AG1256" s="132" t="str">
        <f t="shared" si="201"/>
        <v/>
      </c>
      <c r="AH1256" s="133" t="str">
        <f t="shared" si="192"/>
        <v/>
      </c>
      <c r="AI1256" s="133" t="str">
        <f t="shared" si="188"/>
        <v/>
      </c>
      <c r="AJ1256" s="110"/>
      <c r="AK1256" s="119" t="str">
        <f t="shared" si="189"/>
        <v/>
      </c>
      <c r="AL1256" s="119" t="str">
        <f t="shared" si="190"/>
        <v/>
      </c>
      <c r="AM1256" s="120" t="str">
        <f t="shared" si="191"/>
        <v/>
      </c>
    </row>
    <row r="1257" spans="23:39" ht="3" hidden="1" customHeight="1" x14ac:dyDescent="0.3">
      <c r="Z1257" s="109"/>
      <c r="AA1257" s="109"/>
      <c r="AB1257" s="130"/>
      <c r="AC1257" s="131"/>
      <c r="AD1257" s="129" t="str">
        <f t="shared" si="198"/>
        <v/>
      </c>
      <c r="AE1257" s="132" t="str">
        <f t="shared" si="199"/>
        <v/>
      </c>
      <c r="AF1257" s="129" t="str">
        <f t="shared" si="200"/>
        <v/>
      </c>
      <c r="AG1257" s="132" t="str">
        <f t="shared" si="201"/>
        <v/>
      </c>
      <c r="AH1257" s="133" t="str">
        <f t="shared" si="192"/>
        <v/>
      </c>
      <c r="AI1257" s="133" t="str">
        <f t="shared" si="188"/>
        <v/>
      </c>
      <c r="AJ1257" s="110"/>
      <c r="AK1257" s="119" t="str">
        <f t="shared" si="189"/>
        <v/>
      </c>
      <c r="AL1257" s="119" t="str">
        <f t="shared" si="190"/>
        <v/>
      </c>
      <c r="AM1257" s="120" t="str">
        <f t="shared" si="191"/>
        <v/>
      </c>
    </row>
    <row r="1258" spans="23:39" ht="3" hidden="1" customHeight="1" x14ac:dyDescent="0.3">
      <c r="Z1258" s="109"/>
      <c r="AA1258" s="109"/>
      <c r="AB1258" s="130"/>
      <c r="AC1258" s="131"/>
      <c r="AD1258" s="129" t="str">
        <f t="shared" si="198"/>
        <v/>
      </c>
      <c r="AE1258" s="132" t="str">
        <f t="shared" si="199"/>
        <v/>
      </c>
      <c r="AF1258" s="129" t="str">
        <f t="shared" si="200"/>
        <v/>
      </c>
      <c r="AG1258" s="132" t="str">
        <f t="shared" si="201"/>
        <v/>
      </c>
      <c r="AH1258" s="133" t="str">
        <f t="shared" si="192"/>
        <v/>
      </c>
      <c r="AI1258" s="133" t="str">
        <f t="shared" si="188"/>
        <v/>
      </c>
      <c r="AJ1258" s="110"/>
      <c r="AK1258" s="119" t="str">
        <f t="shared" si="189"/>
        <v/>
      </c>
      <c r="AL1258" s="119" t="str">
        <f t="shared" si="190"/>
        <v/>
      </c>
      <c r="AM1258" s="120" t="str">
        <f t="shared" si="191"/>
        <v/>
      </c>
    </row>
    <row r="1259" spans="23:39" ht="3" hidden="1" customHeight="1" x14ac:dyDescent="0.3">
      <c r="Z1259" s="109"/>
      <c r="AA1259" s="109"/>
      <c r="AB1259" s="130"/>
      <c r="AC1259" s="131"/>
      <c r="AD1259" s="129" t="str">
        <f t="shared" si="198"/>
        <v/>
      </c>
      <c r="AE1259" s="132" t="str">
        <f t="shared" si="199"/>
        <v/>
      </c>
      <c r="AF1259" s="129" t="str">
        <f t="shared" si="200"/>
        <v/>
      </c>
      <c r="AG1259" s="132" t="str">
        <f t="shared" si="201"/>
        <v/>
      </c>
      <c r="AH1259" s="133" t="str">
        <f t="shared" si="192"/>
        <v/>
      </c>
      <c r="AI1259" s="133" t="str">
        <f t="shared" si="188"/>
        <v/>
      </c>
      <c r="AJ1259" s="110"/>
      <c r="AK1259" s="119" t="str">
        <f t="shared" si="189"/>
        <v/>
      </c>
      <c r="AL1259" s="119" t="str">
        <f t="shared" si="190"/>
        <v/>
      </c>
      <c r="AM1259" s="120" t="str">
        <f t="shared" si="191"/>
        <v/>
      </c>
    </row>
    <row r="1260" spans="23:39" ht="3" hidden="1" customHeight="1" x14ac:dyDescent="0.3">
      <c r="Z1260" s="109"/>
      <c r="AA1260" s="109"/>
      <c r="AB1260" s="130"/>
      <c r="AC1260" s="131"/>
      <c r="AD1260" s="129" t="str">
        <f t="shared" si="198"/>
        <v/>
      </c>
      <c r="AE1260" s="132" t="str">
        <f t="shared" si="199"/>
        <v/>
      </c>
      <c r="AF1260" s="129" t="str">
        <f t="shared" si="200"/>
        <v/>
      </c>
      <c r="AG1260" s="132" t="str">
        <f t="shared" si="201"/>
        <v/>
      </c>
      <c r="AH1260" s="133" t="str">
        <f t="shared" si="192"/>
        <v/>
      </c>
      <c r="AI1260" s="133" t="str">
        <f t="shared" si="188"/>
        <v/>
      </c>
      <c r="AJ1260" s="110"/>
      <c r="AK1260" s="119" t="str">
        <f t="shared" si="189"/>
        <v/>
      </c>
      <c r="AL1260" s="119" t="str">
        <f t="shared" si="190"/>
        <v/>
      </c>
      <c r="AM1260" s="120" t="str">
        <f t="shared" si="191"/>
        <v/>
      </c>
    </row>
    <row r="1261" spans="23:39" ht="3" hidden="1" customHeight="1" x14ac:dyDescent="0.3">
      <c r="Z1261" s="109"/>
      <c r="AA1261" s="109"/>
      <c r="AB1261" s="130"/>
      <c r="AC1261" s="131"/>
      <c r="AD1261" s="129" t="str">
        <f t="shared" si="198"/>
        <v/>
      </c>
      <c r="AE1261" s="132" t="str">
        <f t="shared" si="199"/>
        <v/>
      </c>
      <c r="AF1261" s="129" t="str">
        <f t="shared" si="200"/>
        <v/>
      </c>
      <c r="AG1261" s="132" t="str">
        <f t="shared" si="201"/>
        <v/>
      </c>
      <c r="AH1261" s="133" t="str">
        <f t="shared" si="192"/>
        <v/>
      </c>
      <c r="AI1261" s="133" t="str">
        <f t="shared" si="188"/>
        <v/>
      </c>
      <c r="AJ1261" s="110"/>
      <c r="AK1261" s="119" t="str">
        <f t="shared" si="189"/>
        <v/>
      </c>
      <c r="AL1261" s="119" t="str">
        <f t="shared" si="190"/>
        <v/>
      </c>
      <c r="AM1261" s="120" t="str">
        <f t="shared" si="191"/>
        <v/>
      </c>
    </row>
    <row r="1262" spans="23:39" ht="3" hidden="1" customHeight="1" x14ac:dyDescent="0.3">
      <c r="Z1262" s="109"/>
      <c r="AA1262" s="109"/>
      <c r="AB1262" s="130"/>
      <c r="AC1262" s="131"/>
      <c r="AD1262" s="129" t="str">
        <f t="shared" si="198"/>
        <v/>
      </c>
      <c r="AE1262" s="132" t="str">
        <f t="shared" si="199"/>
        <v/>
      </c>
      <c r="AF1262" s="129" t="str">
        <f t="shared" si="200"/>
        <v/>
      </c>
      <c r="AG1262" s="132" t="str">
        <f t="shared" si="201"/>
        <v/>
      </c>
      <c r="AH1262" s="133" t="str">
        <f t="shared" si="192"/>
        <v/>
      </c>
      <c r="AI1262" s="133" t="str">
        <f t="shared" si="188"/>
        <v/>
      </c>
      <c r="AJ1262" s="110"/>
      <c r="AK1262" s="119" t="str">
        <f t="shared" si="189"/>
        <v/>
      </c>
      <c r="AL1262" s="119" t="str">
        <f t="shared" si="190"/>
        <v/>
      </c>
      <c r="AM1262" s="120" t="str">
        <f t="shared" si="191"/>
        <v/>
      </c>
    </row>
    <row r="1263" spans="23:39" ht="3" hidden="1" customHeight="1" x14ac:dyDescent="0.3">
      <c r="Z1263" s="109"/>
      <c r="AA1263" s="109"/>
      <c r="AB1263" s="130"/>
      <c r="AC1263" s="131"/>
      <c r="AD1263" s="129" t="str">
        <f t="shared" si="198"/>
        <v/>
      </c>
      <c r="AE1263" s="132" t="str">
        <f t="shared" si="199"/>
        <v/>
      </c>
      <c r="AF1263" s="129" t="str">
        <f t="shared" si="200"/>
        <v/>
      </c>
      <c r="AG1263" s="132" t="str">
        <f t="shared" si="201"/>
        <v/>
      </c>
      <c r="AH1263" s="133" t="str">
        <f t="shared" si="192"/>
        <v/>
      </c>
      <c r="AI1263" s="133" t="str">
        <f t="shared" si="188"/>
        <v/>
      </c>
      <c r="AJ1263" s="110"/>
      <c r="AK1263" s="119" t="str">
        <f t="shared" si="189"/>
        <v/>
      </c>
      <c r="AL1263" s="119" t="str">
        <f t="shared" si="190"/>
        <v/>
      </c>
      <c r="AM1263" s="120" t="str">
        <f t="shared" si="191"/>
        <v/>
      </c>
    </row>
    <row r="1264" spans="23:39" ht="3" hidden="1" customHeight="1" x14ac:dyDescent="0.3">
      <c r="Z1264" s="109"/>
      <c r="AA1264" s="109"/>
      <c r="AB1264" s="130"/>
      <c r="AC1264" s="131"/>
      <c r="AD1264" s="129" t="str">
        <f t="shared" si="198"/>
        <v/>
      </c>
      <c r="AE1264" s="132" t="str">
        <f t="shared" si="199"/>
        <v/>
      </c>
      <c r="AF1264" s="129" t="str">
        <f t="shared" si="200"/>
        <v/>
      </c>
      <c r="AG1264" s="132" t="str">
        <f t="shared" si="201"/>
        <v/>
      </c>
      <c r="AH1264" s="133" t="str">
        <f t="shared" si="192"/>
        <v/>
      </c>
      <c r="AI1264" s="133" t="str">
        <f t="shared" si="188"/>
        <v/>
      </c>
      <c r="AJ1264" s="110"/>
      <c r="AK1264" s="119" t="str">
        <f t="shared" si="189"/>
        <v/>
      </c>
      <c r="AL1264" s="119" t="str">
        <f t="shared" si="190"/>
        <v/>
      </c>
      <c r="AM1264" s="120" t="str">
        <f t="shared" si="191"/>
        <v/>
      </c>
    </row>
    <row r="1265" spans="24:39" ht="3" hidden="1" customHeight="1" x14ac:dyDescent="0.3">
      <c r="Z1265" s="109"/>
      <c r="AA1265" s="109"/>
      <c r="AB1265" s="130"/>
      <c r="AC1265" s="131"/>
      <c r="AD1265" s="129" t="str">
        <f t="shared" si="198"/>
        <v/>
      </c>
      <c r="AE1265" s="132" t="str">
        <f t="shared" si="199"/>
        <v/>
      </c>
      <c r="AF1265" s="129" t="str">
        <f t="shared" si="200"/>
        <v/>
      </c>
      <c r="AG1265" s="132" t="str">
        <f t="shared" si="201"/>
        <v/>
      </c>
      <c r="AH1265" s="133" t="str">
        <f t="shared" si="192"/>
        <v/>
      </c>
      <c r="AI1265" s="133" t="str">
        <f t="shared" ref="AI1265:AI1328" si="202">IF(AC1265="","",IF(AC1265=D$62,0,IF(AC1265&gt;D$62,AI1264+AF1265,"")))</f>
        <v/>
      </c>
      <c r="AJ1265" s="110"/>
      <c r="AK1265" s="119" t="str">
        <f t="shared" ref="AK1265:AK1328" si="203">IF(AI1265="","",AJ1265-D$62)</f>
        <v/>
      </c>
      <c r="AL1265" s="119" t="str">
        <f t="shared" si="190"/>
        <v/>
      </c>
      <c r="AM1265" s="120" t="str">
        <f t="shared" si="191"/>
        <v/>
      </c>
    </row>
    <row r="1266" spans="24:39" ht="3" hidden="1" customHeight="1" x14ac:dyDescent="0.3">
      <c r="Z1266" s="109"/>
      <c r="AA1266" s="109"/>
      <c r="AB1266" s="130"/>
      <c r="AC1266" s="131"/>
      <c r="AD1266" s="129" t="str">
        <f t="shared" si="198"/>
        <v/>
      </c>
      <c r="AE1266" s="132" t="str">
        <f t="shared" si="199"/>
        <v/>
      </c>
      <c r="AF1266" s="129" t="str">
        <f t="shared" si="200"/>
        <v/>
      </c>
      <c r="AG1266" s="132" t="str">
        <f t="shared" si="201"/>
        <v/>
      </c>
      <c r="AH1266" s="133" t="str">
        <f t="shared" si="192"/>
        <v/>
      </c>
      <c r="AI1266" s="133" t="str">
        <f t="shared" si="202"/>
        <v/>
      </c>
      <c r="AJ1266" s="110"/>
      <c r="AK1266" s="119" t="str">
        <f t="shared" si="203"/>
        <v/>
      </c>
      <c r="AL1266" s="119" t="str">
        <f t="shared" si="190"/>
        <v/>
      </c>
      <c r="AM1266" s="120" t="str">
        <f t="shared" si="191"/>
        <v/>
      </c>
    </row>
    <row r="1267" spans="24:39" ht="3" hidden="1" customHeight="1" x14ac:dyDescent="0.3">
      <c r="Z1267" s="109"/>
      <c r="AA1267" s="109"/>
      <c r="AB1267" s="130"/>
      <c r="AC1267" s="131"/>
      <c r="AD1267" s="129" t="str">
        <f t="shared" si="198"/>
        <v/>
      </c>
      <c r="AE1267" s="132" t="str">
        <f t="shared" si="199"/>
        <v/>
      </c>
      <c r="AF1267" s="129" t="str">
        <f t="shared" si="200"/>
        <v/>
      </c>
      <c r="AG1267" s="132" t="str">
        <f t="shared" si="201"/>
        <v/>
      </c>
      <c r="AH1267" s="133" t="str">
        <f t="shared" si="192"/>
        <v/>
      </c>
      <c r="AI1267" s="133" t="str">
        <f t="shared" si="202"/>
        <v/>
      </c>
      <c r="AJ1267" s="110"/>
      <c r="AK1267" s="119" t="str">
        <f t="shared" si="203"/>
        <v/>
      </c>
      <c r="AL1267" s="119" t="str">
        <f t="shared" ref="AL1267:AL1330" si="204">IF(AK1267="","",IF(AK1267&gt;G$121,AK1267-G$121/2,AK1267/2))</f>
        <v/>
      </c>
      <c r="AM1267" s="120" t="str">
        <f t="shared" ref="AM1267:AM1330" si="205">IF(AL1267="","",0.6*G$122*(2*32.2*AL1267)^0.5)</f>
        <v/>
      </c>
    </row>
    <row r="1268" spans="24:39" ht="3" hidden="1" customHeight="1" x14ac:dyDescent="0.3">
      <c r="Z1268" s="109"/>
      <c r="AA1268" s="109"/>
      <c r="AB1268" s="130"/>
      <c r="AC1268" s="131"/>
      <c r="AD1268" s="129" t="str">
        <f t="shared" si="198"/>
        <v/>
      </c>
      <c r="AE1268" s="132" t="str">
        <f t="shared" si="199"/>
        <v/>
      </c>
      <c r="AF1268" s="129" t="str">
        <f t="shared" si="200"/>
        <v/>
      </c>
      <c r="AG1268" s="132" t="str">
        <f t="shared" si="201"/>
        <v/>
      </c>
      <c r="AH1268" s="133" t="str">
        <f t="shared" si="192"/>
        <v/>
      </c>
      <c r="AI1268" s="133" t="str">
        <f t="shared" si="202"/>
        <v/>
      </c>
      <c r="AJ1268" s="110"/>
      <c r="AK1268" s="119" t="str">
        <f t="shared" si="203"/>
        <v/>
      </c>
      <c r="AL1268" s="119" t="str">
        <f t="shared" si="204"/>
        <v/>
      </c>
      <c r="AM1268" s="120" t="str">
        <f t="shared" si="205"/>
        <v/>
      </c>
    </row>
    <row r="1269" spans="24:39" ht="3" hidden="1" customHeight="1" x14ac:dyDescent="0.3">
      <c r="Z1269" s="109"/>
      <c r="AA1269" s="109"/>
      <c r="AB1269" s="130"/>
      <c r="AC1269" s="131"/>
      <c r="AD1269" s="129" t="str">
        <f t="shared" si="198"/>
        <v/>
      </c>
      <c r="AE1269" s="132" t="str">
        <f t="shared" si="199"/>
        <v/>
      </c>
      <c r="AF1269" s="129" t="str">
        <f t="shared" si="200"/>
        <v/>
      </c>
      <c r="AG1269" s="132" t="str">
        <f t="shared" si="201"/>
        <v/>
      </c>
      <c r="AH1269" s="133" t="str">
        <f t="shared" ref="AH1269:AH1332" si="206">IF(AC1269="","",AH1268+AF1269)</f>
        <v/>
      </c>
      <c r="AI1269" s="133" t="str">
        <f t="shared" si="202"/>
        <v/>
      </c>
      <c r="AJ1269" s="110"/>
      <c r="AK1269" s="119" t="str">
        <f t="shared" si="203"/>
        <v/>
      </c>
      <c r="AL1269" s="119" t="str">
        <f t="shared" si="204"/>
        <v/>
      </c>
      <c r="AM1269" s="120" t="str">
        <f t="shared" si="205"/>
        <v/>
      </c>
    </row>
    <row r="1270" spans="24:39" ht="3" hidden="1" customHeight="1" x14ac:dyDescent="0.3">
      <c r="Z1270" s="109"/>
      <c r="AA1270" s="109"/>
      <c r="AB1270" s="130"/>
      <c r="AC1270" s="131"/>
      <c r="AD1270" s="129" t="str">
        <f t="shared" si="198"/>
        <v/>
      </c>
      <c r="AE1270" s="132" t="str">
        <f t="shared" si="199"/>
        <v/>
      </c>
      <c r="AF1270" s="129" t="str">
        <f t="shared" si="200"/>
        <v/>
      </c>
      <c r="AG1270" s="132" t="str">
        <f t="shared" si="201"/>
        <v/>
      </c>
      <c r="AH1270" s="133" t="str">
        <f t="shared" si="206"/>
        <v/>
      </c>
      <c r="AI1270" s="133" t="str">
        <f t="shared" si="202"/>
        <v/>
      </c>
      <c r="AJ1270" s="110"/>
      <c r="AK1270" s="119" t="str">
        <f t="shared" si="203"/>
        <v/>
      </c>
      <c r="AL1270" s="119" t="str">
        <f t="shared" si="204"/>
        <v/>
      </c>
      <c r="AM1270" s="120" t="str">
        <f t="shared" si="205"/>
        <v/>
      </c>
    </row>
    <row r="1271" spans="24:39" ht="3" hidden="1" customHeight="1" x14ac:dyDescent="0.3">
      <c r="Z1271" s="109"/>
      <c r="AA1271" s="109"/>
      <c r="AB1271" s="130"/>
      <c r="AC1271" s="131"/>
      <c r="AD1271" s="129" t="str">
        <f t="shared" si="198"/>
        <v/>
      </c>
      <c r="AE1271" s="132" t="str">
        <f t="shared" si="199"/>
        <v/>
      </c>
      <c r="AF1271" s="129" t="str">
        <f t="shared" si="200"/>
        <v/>
      </c>
      <c r="AG1271" s="132" t="str">
        <f t="shared" si="201"/>
        <v/>
      </c>
      <c r="AH1271" s="133" t="str">
        <f t="shared" si="206"/>
        <v/>
      </c>
      <c r="AI1271" s="133" t="str">
        <f t="shared" si="202"/>
        <v/>
      </c>
      <c r="AJ1271" s="110"/>
      <c r="AK1271" s="119" t="str">
        <f t="shared" si="203"/>
        <v/>
      </c>
      <c r="AL1271" s="119" t="str">
        <f t="shared" si="204"/>
        <v/>
      </c>
      <c r="AM1271" s="120" t="str">
        <f t="shared" si="205"/>
        <v/>
      </c>
    </row>
    <row r="1272" spans="24:39" ht="3" hidden="1" customHeight="1" x14ac:dyDescent="0.3">
      <c r="X1272" s="53"/>
      <c r="Y1272" s="53"/>
      <c r="Z1272" s="109"/>
      <c r="AA1272" s="109"/>
      <c r="AB1272" s="130"/>
      <c r="AC1272" s="131"/>
      <c r="AD1272" s="129" t="str">
        <f t="shared" si="198"/>
        <v/>
      </c>
      <c r="AE1272" s="132" t="str">
        <f t="shared" si="199"/>
        <v/>
      </c>
      <c r="AF1272" s="129" t="str">
        <f t="shared" si="200"/>
        <v/>
      </c>
      <c r="AG1272" s="132" t="str">
        <f t="shared" si="201"/>
        <v/>
      </c>
      <c r="AH1272" s="133" t="str">
        <f t="shared" si="206"/>
        <v/>
      </c>
      <c r="AI1272" s="133" t="str">
        <f t="shared" si="202"/>
        <v/>
      </c>
      <c r="AJ1272" s="110"/>
      <c r="AK1272" s="119" t="str">
        <f t="shared" si="203"/>
        <v/>
      </c>
      <c r="AL1272" s="119" t="str">
        <f t="shared" si="204"/>
        <v/>
      </c>
      <c r="AM1272" s="120" t="str">
        <f t="shared" si="205"/>
        <v/>
      </c>
    </row>
    <row r="1273" spans="24:39" ht="3" hidden="1" customHeight="1" x14ac:dyDescent="0.3">
      <c r="Z1273" s="109"/>
      <c r="AA1273" s="109"/>
      <c r="AB1273" s="130"/>
      <c r="AC1273" s="131"/>
      <c r="AD1273" s="129" t="str">
        <f t="shared" si="198"/>
        <v/>
      </c>
      <c r="AE1273" s="132" t="str">
        <f t="shared" si="199"/>
        <v/>
      </c>
      <c r="AF1273" s="129" t="str">
        <f t="shared" si="200"/>
        <v/>
      </c>
      <c r="AG1273" s="132" t="str">
        <f t="shared" si="201"/>
        <v/>
      </c>
      <c r="AH1273" s="133" t="str">
        <f t="shared" si="206"/>
        <v/>
      </c>
      <c r="AI1273" s="133" t="str">
        <f t="shared" si="202"/>
        <v/>
      </c>
      <c r="AJ1273" s="110"/>
      <c r="AK1273" s="119" t="str">
        <f t="shared" si="203"/>
        <v/>
      </c>
      <c r="AL1273" s="119" t="str">
        <f t="shared" si="204"/>
        <v/>
      </c>
      <c r="AM1273" s="120" t="str">
        <f t="shared" si="205"/>
        <v/>
      </c>
    </row>
    <row r="1274" spans="24:39" ht="3" hidden="1" customHeight="1" x14ac:dyDescent="0.3">
      <c r="Z1274" s="109"/>
      <c r="AA1274" s="109"/>
      <c r="AB1274" s="130"/>
      <c r="AC1274" s="131"/>
      <c r="AD1274" s="129" t="str">
        <f t="shared" si="198"/>
        <v/>
      </c>
      <c r="AE1274" s="132" t="str">
        <f t="shared" si="199"/>
        <v/>
      </c>
      <c r="AF1274" s="129" t="str">
        <f t="shared" si="200"/>
        <v/>
      </c>
      <c r="AG1274" s="132" t="str">
        <f t="shared" si="201"/>
        <v/>
      </c>
      <c r="AH1274" s="133" t="str">
        <f t="shared" si="206"/>
        <v/>
      </c>
      <c r="AI1274" s="133" t="str">
        <f t="shared" si="202"/>
        <v/>
      </c>
      <c r="AJ1274" s="110"/>
      <c r="AK1274" s="119" t="str">
        <f t="shared" si="203"/>
        <v/>
      </c>
      <c r="AL1274" s="119" t="str">
        <f t="shared" si="204"/>
        <v/>
      </c>
      <c r="AM1274" s="120" t="str">
        <f t="shared" si="205"/>
        <v/>
      </c>
    </row>
    <row r="1275" spans="24:39" ht="3" hidden="1" customHeight="1" x14ac:dyDescent="0.3">
      <c r="Z1275" s="109"/>
      <c r="AA1275" s="109"/>
      <c r="AB1275" s="130"/>
      <c r="AC1275" s="131"/>
      <c r="AD1275" s="129" t="str">
        <f t="shared" si="198"/>
        <v/>
      </c>
      <c r="AE1275" s="132" t="str">
        <f t="shared" si="199"/>
        <v/>
      </c>
      <c r="AF1275" s="129" t="str">
        <f t="shared" si="200"/>
        <v/>
      </c>
      <c r="AG1275" s="132" t="str">
        <f t="shared" si="201"/>
        <v/>
      </c>
      <c r="AH1275" s="133" t="str">
        <f t="shared" si="206"/>
        <v/>
      </c>
      <c r="AI1275" s="133" t="str">
        <f t="shared" si="202"/>
        <v/>
      </c>
      <c r="AJ1275" s="110"/>
      <c r="AK1275" s="119" t="str">
        <f t="shared" si="203"/>
        <v/>
      </c>
      <c r="AL1275" s="119" t="str">
        <f t="shared" si="204"/>
        <v/>
      </c>
      <c r="AM1275" s="120" t="str">
        <f t="shared" si="205"/>
        <v/>
      </c>
    </row>
    <row r="1276" spans="24:39" ht="3" hidden="1" customHeight="1" x14ac:dyDescent="0.3">
      <c r="Z1276" s="109"/>
      <c r="AA1276" s="109"/>
      <c r="AB1276" s="130"/>
      <c r="AC1276" s="131"/>
      <c r="AD1276" s="129" t="str">
        <f t="shared" si="198"/>
        <v/>
      </c>
      <c r="AE1276" s="132" t="str">
        <f t="shared" si="199"/>
        <v/>
      </c>
      <c r="AF1276" s="129" t="str">
        <f t="shared" si="200"/>
        <v/>
      </c>
      <c r="AG1276" s="132" t="str">
        <f t="shared" si="201"/>
        <v/>
      </c>
      <c r="AH1276" s="133" t="str">
        <f t="shared" si="206"/>
        <v/>
      </c>
      <c r="AI1276" s="133" t="str">
        <f t="shared" si="202"/>
        <v/>
      </c>
      <c r="AJ1276" s="110"/>
      <c r="AK1276" s="119" t="str">
        <f t="shared" si="203"/>
        <v/>
      </c>
      <c r="AL1276" s="119" t="str">
        <f t="shared" si="204"/>
        <v/>
      </c>
      <c r="AM1276" s="120" t="str">
        <f t="shared" si="205"/>
        <v/>
      </c>
    </row>
    <row r="1277" spans="24:39" ht="3" hidden="1" customHeight="1" x14ac:dyDescent="0.3">
      <c r="Z1277" s="109"/>
      <c r="AA1277" s="109"/>
      <c r="AB1277" s="130"/>
      <c r="AC1277" s="131"/>
      <c r="AD1277" s="129" t="str">
        <f t="shared" si="198"/>
        <v/>
      </c>
      <c r="AE1277" s="132" t="str">
        <f t="shared" si="199"/>
        <v/>
      </c>
      <c r="AF1277" s="129" t="str">
        <f t="shared" si="200"/>
        <v/>
      </c>
      <c r="AG1277" s="132" t="str">
        <f t="shared" si="201"/>
        <v/>
      </c>
      <c r="AH1277" s="133" t="str">
        <f t="shared" si="206"/>
        <v/>
      </c>
      <c r="AI1277" s="133" t="str">
        <f t="shared" si="202"/>
        <v/>
      </c>
      <c r="AJ1277" s="110"/>
      <c r="AK1277" s="119" t="str">
        <f t="shared" si="203"/>
        <v/>
      </c>
      <c r="AL1277" s="119" t="str">
        <f t="shared" si="204"/>
        <v/>
      </c>
      <c r="AM1277" s="120" t="str">
        <f t="shared" si="205"/>
        <v/>
      </c>
    </row>
    <row r="1278" spans="24:39" ht="3" hidden="1" customHeight="1" x14ac:dyDescent="0.3">
      <c r="Z1278" s="109"/>
      <c r="AA1278" s="109"/>
      <c r="AB1278" s="130"/>
      <c r="AC1278" s="131"/>
      <c r="AD1278" s="129" t="str">
        <f t="shared" si="198"/>
        <v/>
      </c>
      <c r="AE1278" s="132" t="str">
        <f t="shared" si="199"/>
        <v/>
      </c>
      <c r="AF1278" s="129" t="str">
        <f t="shared" si="200"/>
        <v/>
      </c>
      <c r="AG1278" s="132" t="str">
        <f t="shared" si="201"/>
        <v/>
      </c>
      <c r="AH1278" s="133" t="str">
        <f t="shared" si="206"/>
        <v/>
      </c>
      <c r="AI1278" s="133" t="str">
        <f t="shared" si="202"/>
        <v/>
      </c>
      <c r="AJ1278" s="110"/>
      <c r="AK1278" s="119" t="str">
        <f t="shared" si="203"/>
        <v/>
      </c>
      <c r="AL1278" s="119" t="str">
        <f t="shared" si="204"/>
        <v/>
      </c>
      <c r="AM1278" s="120" t="str">
        <f t="shared" si="205"/>
        <v/>
      </c>
    </row>
    <row r="1279" spans="24:39" ht="3" hidden="1" customHeight="1" x14ac:dyDescent="0.3">
      <c r="Z1279" s="109"/>
      <c r="AA1279" s="109"/>
      <c r="AB1279" s="130"/>
      <c r="AC1279" s="131"/>
      <c r="AD1279" s="129" t="str">
        <f t="shared" si="198"/>
        <v/>
      </c>
      <c r="AE1279" s="132" t="str">
        <f t="shared" si="199"/>
        <v/>
      </c>
      <c r="AF1279" s="129" t="str">
        <f t="shared" si="200"/>
        <v/>
      </c>
      <c r="AG1279" s="132" t="str">
        <f t="shared" si="201"/>
        <v/>
      </c>
      <c r="AH1279" s="133" t="str">
        <f t="shared" si="206"/>
        <v/>
      </c>
      <c r="AI1279" s="133" t="str">
        <f t="shared" si="202"/>
        <v/>
      </c>
      <c r="AJ1279" s="110"/>
      <c r="AK1279" s="119" t="str">
        <f t="shared" si="203"/>
        <v/>
      </c>
      <c r="AL1279" s="119" t="str">
        <f t="shared" si="204"/>
        <v/>
      </c>
      <c r="AM1279" s="120" t="str">
        <f t="shared" si="205"/>
        <v/>
      </c>
    </row>
    <row r="1280" spans="24:39" ht="3" hidden="1" customHeight="1" x14ac:dyDescent="0.3">
      <c r="Z1280" s="109"/>
      <c r="AA1280" s="109"/>
      <c r="AB1280" s="130"/>
      <c r="AC1280" s="131"/>
      <c r="AD1280" s="129" t="str">
        <f t="shared" si="198"/>
        <v/>
      </c>
      <c r="AE1280" s="132" t="str">
        <f t="shared" si="199"/>
        <v/>
      </c>
      <c r="AF1280" s="129" t="str">
        <f t="shared" si="200"/>
        <v/>
      </c>
      <c r="AG1280" s="132" t="str">
        <f t="shared" si="201"/>
        <v/>
      </c>
      <c r="AH1280" s="133" t="str">
        <f t="shared" si="206"/>
        <v/>
      </c>
      <c r="AI1280" s="133" t="str">
        <f t="shared" si="202"/>
        <v/>
      </c>
      <c r="AJ1280" s="110"/>
      <c r="AK1280" s="119" t="str">
        <f t="shared" si="203"/>
        <v/>
      </c>
      <c r="AL1280" s="119" t="str">
        <f t="shared" si="204"/>
        <v/>
      </c>
      <c r="AM1280" s="120" t="str">
        <f t="shared" si="205"/>
        <v/>
      </c>
    </row>
    <row r="1281" spans="26:39" ht="3" hidden="1" customHeight="1" x14ac:dyDescent="0.3">
      <c r="Z1281" s="109"/>
      <c r="AA1281" s="109"/>
      <c r="AB1281" s="130"/>
      <c r="AC1281" s="131"/>
      <c r="AD1281" s="129" t="str">
        <f t="shared" si="198"/>
        <v/>
      </c>
      <c r="AE1281" s="132" t="str">
        <f t="shared" si="199"/>
        <v/>
      </c>
      <c r="AF1281" s="129" t="str">
        <f t="shared" si="200"/>
        <v/>
      </c>
      <c r="AG1281" s="132" t="str">
        <f t="shared" si="201"/>
        <v/>
      </c>
      <c r="AH1281" s="133" t="str">
        <f t="shared" si="206"/>
        <v/>
      </c>
      <c r="AI1281" s="133" t="str">
        <f t="shared" si="202"/>
        <v/>
      </c>
      <c r="AJ1281" s="110"/>
      <c r="AK1281" s="119" t="str">
        <f t="shared" si="203"/>
        <v/>
      </c>
      <c r="AL1281" s="119" t="str">
        <f t="shared" si="204"/>
        <v/>
      </c>
      <c r="AM1281" s="120" t="str">
        <f t="shared" si="205"/>
        <v/>
      </c>
    </row>
    <row r="1282" spans="26:39" ht="3" hidden="1" customHeight="1" x14ac:dyDescent="0.3">
      <c r="Z1282" s="109"/>
      <c r="AA1282" s="109"/>
      <c r="AB1282" s="130"/>
      <c r="AC1282" s="131"/>
      <c r="AD1282" s="129" t="str">
        <f t="shared" si="198"/>
        <v/>
      </c>
      <c r="AE1282" s="132" t="str">
        <f t="shared" si="199"/>
        <v/>
      </c>
      <c r="AF1282" s="129" t="str">
        <f t="shared" si="200"/>
        <v/>
      </c>
      <c r="AG1282" s="132" t="str">
        <f t="shared" si="201"/>
        <v/>
      </c>
      <c r="AH1282" s="133" t="str">
        <f t="shared" si="206"/>
        <v/>
      </c>
      <c r="AI1282" s="133" t="str">
        <f t="shared" si="202"/>
        <v/>
      </c>
      <c r="AJ1282" s="110"/>
      <c r="AK1282" s="119" t="str">
        <f t="shared" si="203"/>
        <v/>
      </c>
      <c r="AL1282" s="119" t="str">
        <f t="shared" si="204"/>
        <v/>
      </c>
      <c r="AM1282" s="120" t="str">
        <f t="shared" si="205"/>
        <v/>
      </c>
    </row>
    <row r="1283" spans="26:39" ht="3" hidden="1" customHeight="1" x14ac:dyDescent="0.3">
      <c r="Z1283" s="109"/>
      <c r="AA1283" s="109"/>
      <c r="AB1283" s="130"/>
      <c r="AC1283" s="131"/>
      <c r="AD1283" s="129" t="str">
        <f t="shared" si="198"/>
        <v/>
      </c>
      <c r="AE1283" s="132" t="str">
        <f t="shared" si="199"/>
        <v/>
      </c>
      <c r="AF1283" s="129" t="str">
        <f t="shared" si="200"/>
        <v/>
      </c>
      <c r="AG1283" s="132" t="str">
        <f t="shared" si="201"/>
        <v/>
      </c>
      <c r="AH1283" s="133" t="str">
        <f t="shared" si="206"/>
        <v/>
      </c>
      <c r="AI1283" s="133" t="str">
        <f t="shared" si="202"/>
        <v/>
      </c>
      <c r="AJ1283" s="110"/>
      <c r="AK1283" s="119" t="str">
        <f t="shared" si="203"/>
        <v/>
      </c>
      <c r="AL1283" s="119" t="str">
        <f t="shared" si="204"/>
        <v/>
      </c>
      <c r="AM1283" s="120" t="str">
        <f t="shared" si="205"/>
        <v/>
      </c>
    </row>
    <row r="1284" spans="26:39" ht="3" hidden="1" customHeight="1" x14ac:dyDescent="0.3">
      <c r="Z1284" s="109"/>
      <c r="AA1284" s="109"/>
      <c r="AB1284" s="130"/>
      <c r="AC1284" s="131"/>
      <c r="AD1284" s="129" t="str">
        <f t="shared" ref="AD1284:AD1315" si="207">IF(AC1284="","",AD$1251+(2*(AC1284-AC$1251)*AA$1256))</f>
        <v/>
      </c>
      <c r="AE1284" s="132" t="str">
        <f t="shared" si="199"/>
        <v/>
      </c>
      <c r="AF1284" s="129" t="str">
        <f t="shared" si="200"/>
        <v/>
      </c>
      <c r="AG1284" s="132" t="str">
        <f t="shared" si="201"/>
        <v/>
      </c>
      <c r="AH1284" s="133" t="str">
        <f t="shared" si="206"/>
        <v/>
      </c>
      <c r="AI1284" s="133" t="str">
        <f t="shared" si="202"/>
        <v/>
      </c>
      <c r="AJ1284" s="110"/>
      <c r="AK1284" s="119" t="str">
        <f t="shared" si="203"/>
        <v/>
      </c>
      <c r="AL1284" s="119" t="str">
        <f t="shared" si="204"/>
        <v/>
      </c>
      <c r="AM1284" s="120" t="str">
        <f t="shared" si="205"/>
        <v/>
      </c>
    </row>
    <row r="1285" spans="26:39" ht="3" hidden="1" customHeight="1" x14ac:dyDescent="0.3">
      <c r="Z1285" s="109"/>
      <c r="AA1285" s="109"/>
      <c r="AB1285" s="130"/>
      <c r="AC1285" s="131"/>
      <c r="AD1285" s="129" t="str">
        <f t="shared" si="207"/>
        <v/>
      </c>
      <c r="AE1285" s="132" t="str">
        <f t="shared" si="199"/>
        <v/>
      </c>
      <c r="AF1285" s="129" t="str">
        <f t="shared" si="200"/>
        <v/>
      </c>
      <c r="AG1285" s="132" t="str">
        <f t="shared" si="201"/>
        <v/>
      </c>
      <c r="AH1285" s="133" t="str">
        <f t="shared" si="206"/>
        <v/>
      </c>
      <c r="AI1285" s="133" t="str">
        <f t="shared" si="202"/>
        <v/>
      </c>
      <c r="AJ1285" s="110"/>
      <c r="AK1285" s="119" t="str">
        <f t="shared" si="203"/>
        <v/>
      </c>
      <c r="AL1285" s="119" t="str">
        <f t="shared" si="204"/>
        <v/>
      </c>
      <c r="AM1285" s="120" t="str">
        <f t="shared" si="205"/>
        <v/>
      </c>
    </row>
    <row r="1286" spans="26:39" ht="3" hidden="1" customHeight="1" x14ac:dyDescent="0.3">
      <c r="Z1286" s="109"/>
      <c r="AA1286" s="109"/>
      <c r="AB1286" s="130"/>
      <c r="AC1286" s="131"/>
      <c r="AD1286" s="129" t="str">
        <f t="shared" si="207"/>
        <v/>
      </c>
      <c r="AE1286" s="132" t="str">
        <f t="shared" si="199"/>
        <v/>
      </c>
      <c r="AF1286" s="129" t="str">
        <f t="shared" si="200"/>
        <v/>
      </c>
      <c r="AG1286" s="132" t="str">
        <f t="shared" si="201"/>
        <v/>
      </c>
      <c r="AH1286" s="133" t="str">
        <f t="shared" si="206"/>
        <v/>
      </c>
      <c r="AI1286" s="133" t="str">
        <f t="shared" si="202"/>
        <v/>
      </c>
      <c r="AJ1286" s="110"/>
      <c r="AK1286" s="119" t="str">
        <f t="shared" si="203"/>
        <v/>
      </c>
      <c r="AL1286" s="119" t="str">
        <f t="shared" si="204"/>
        <v/>
      </c>
      <c r="AM1286" s="120" t="str">
        <f t="shared" si="205"/>
        <v/>
      </c>
    </row>
    <row r="1287" spans="26:39" ht="3" hidden="1" customHeight="1" x14ac:dyDescent="0.3">
      <c r="Z1287" s="109"/>
      <c r="AA1287" s="109"/>
      <c r="AB1287" s="130"/>
      <c r="AC1287" s="131"/>
      <c r="AD1287" s="129" t="str">
        <f t="shared" si="207"/>
        <v/>
      </c>
      <c r="AE1287" s="132" t="str">
        <f t="shared" si="199"/>
        <v/>
      </c>
      <c r="AF1287" s="129" t="str">
        <f t="shared" si="200"/>
        <v/>
      </c>
      <c r="AG1287" s="132" t="str">
        <f t="shared" si="201"/>
        <v/>
      </c>
      <c r="AH1287" s="133" t="str">
        <f t="shared" si="206"/>
        <v/>
      </c>
      <c r="AI1287" s="133" t="str">
        <f t="shared" si="202"/>
        <v/>
      </c>
      <c r="AJ1287" s="110"/>
      <c r="AK1287" s="119" t="str">
        <f t="shared" si="203"/>
        <v/>
      </c>
      <c r="AL1287" s="119" t="str">
        <f t="shared" si="204"/>
        <v/>
      </c>
      <c r="AM1287" s="120" t="str">
        <f t="shared" si="205"/>
        <v/>
      </c>
    </row>
    <row r="1288" spans="26:39" ht="3" hidden="1" customHeight="1" x14ac:dyDescent="0.3">
      <c r="Z1288" s="109"/>
      <c r="AA1288" s="109"/>
      <c r="AB1288" s="130"/>
      <c r="AC1288" s="131"/>
      <c r="AD1288" s="129" t="str">
        <f t="shared" si="207"/>
        <v/>
      </c>
      <c r="AE1288" s="132" t="str">
        <f t="shared" si="199"/>
        <v/>
      </c>
      <c r="AF1288" s="129" t="str">
        <f t="shared" si="200"/>
        <v/>
      </c>
      <c r="AG1288" s="132" t="str">
        <f t="shared" si="201"/>
        <v/>
      </c>
      <c r="AH1288" s="133" t="str">
        <f t="shared" si="206"/>
        <v/>
      </c>
      <c r="AI1288" s="133" t="str">
        <f t="shared" si="202"/>
        <v/>
      </c>
      <c r="AJ1288" s="110"/>
      <c r="AK1288" s="119" t="str">
        <f t="shared" si="203"/>
        <v/>
      </c>
      <c r="AL1288" s="119" t="str">
        <f t="shared" si="204"/>
        <v/>
      </c>
      <c r="AM1288" s="120" t="str">
        <f t="shared" si="205"/>
        <v/>
      </c>
    </row>
    <row r="1289" spans="26:39" ht="3" hidden="1" customHeight="1" x14ac:dyDescent="0.3">
      <c r="Z1289" s="109"/>
      <c r="AA1289" s="109"/>
      <c r="AB1289" s="130"/>
      <c r="AC1289" s="131"/>
      <c r="AD1289" s="129" t="str">
        <f t="shared" si="207"/>
        <v/>
      </c>
      <c r="AE1289" s="132" t="str">
        <f t="shared" si="199"/>
        <v/>
      </c>
      <c r="AF1289" s="129" t="str">
        <f t="shared" si="200"/>
        <v/>
      </c>
      <c r="AG1289" s="132" t="str">
        <f t="shared" si="201"/>
        <v/>
      </c>
      <c r="AH1289" s="133" t="str">
        <f t="shared" si="206"/>
        <v/>
      </c>
      <c r="AI1289" s="133" t="str">
        <f t="shared" si="202"/>
        <v/>
      </c>
      <c r="AJ1289" s="110"/>
      <c r="AK1289" s="119" t="str">
        <f t="shared" si="203"/>
        <v/>
      </c>
      <c r="AL1289" s="119" t="str">
        <f t="shared" si="204"/>
        <v/>
      </c>
      <c r="AM1289" s="120" t="str">
        <f t="shared" si="205"/>
        <v/>
      </c>
    </row>
    <row r="1290" spans="26:39" ht="3" hidden="1" customHeight="1" x14ac:dyDescent="0.3">
      <c r="Z1290" s="109"/>
      <c r="AA1290" s="109"/>
      <c r="AB1290" s="130"/>
      <c r="AC1290" s="131"/>
      <c r="AD1290" s="129" t="str">
        <f t="shared" si="207"/>
        <v/>
      </c>
      <c r="AE1290" s="132" t="str">
        <f t="shared" si="199"/>
        <v/>
      </c>
      <c r="AF1290" s="129" t="str">
        <f t="shared" si="200"/>
        <v/>
      </c>
      <c r="AG1290" s="132" t="str">
        <f t="shared" si="201"/>
        <v/>
      </c>
      <c r="AH1290" s="133" t="str">
        <f t="shared" si="206"/>
        <v/>
      </c>
      <c r="AI1290" s="133" t="str">
        <f t="shared" si="202"/>
        <v/>
      </c>
      <c r="AJ1290" s="110"/>
      <c r="AK1290" s="119" t="str">
        <f t="shared" si="203"/>
        <v/>
      </c>
      <c r="AL1290" s="119" t="str">
        <f t="shared" si="204"/>
        <v/>
      </c>
      <c r="AM1290" s="120" t="str">
        <f t="shared" si="205"/>
        <v/>
      </c>
    </row>
    <row r="1291" spans="26:39" ht="3" hidden="1" customHeight="1" x14ac:dyDescent="0.3">
      <c r="Z1291" s="109"/>
      <c r="AA1291" s="109"/>
      <c r="AB1291" s="130"/>
      <c r="AC1291" s="131"/>
      <c r="AD1291" s="129" t="str">
        <f t="shared" si="207"/>
        <v/>
      </c>
      <c r="AE1291" s="132" t="str">
        <f t="shared" si="199"/>
        <v/>
      </c>
      <c r="AF1291" s="129" t="str">
        <f t="shared" si="200"/>
        <v/>
      </c>
      <c r="AG1291" s="132" t="str">
        <f t="shared" si="201"/>
        <v/>
      </c>
      <c r="AH1291" s="133" t="str">
        <f t="shared" si="206"/>
        <v/>
      </c>
      <c r="AI1291" s="133" t="str">
        <f t="shared" si="202"/>
        <v/>
      </c>
      <c r="AJ1291" s="110"/>
      <c r="AK1291" s="119" t="str">
        <f t="shared" si="203"/>
        <v/>
      </c>
      <c r="AL1291" s="119" t="str">
        <f t="shared" si="204"/>
        <v/>
      </c>
      <c r="AM1291" s="120" t="str">
        <f t="shared" si="205"/>
        <v/>
      </c>
    </row>
    <row r="1292" spans="26:39" ht="3" hidden="1" customHeight="1" x14ac:dyDescent="0.3">
      <c r="Z1292" s="109"/>
      <c r="AA1292" s="109"/>
      <c r="AB1292" s="130"/>
      <c r="AC1292" s="131"/>
      <c r="AD1292" s="129" t="str">
        <f t="shared" si="207"/>
        <v/>
      </c>
      <c r="AE1292" s="132" t="str">
        <f t="shared" si="199"/>
        <v/>
      </c>
      <c r="AF1292" s="129" t="str">
        <f t="shared" si="200"/>
        <v/>
      </c>
      <c r="AG1292" s="132" t="str">
        <f t="shared" si="201"/>
        <v/>
      </c>
      <c r="AH1292" s="133" t="str">
        <f t="shared" si="206"/>
        <v/>
      </c>
      <c r="AI1292" s="133" t="str">
        <f t="shared" si="202"/>
        <v/>
      </c>
      <c r="AJ1292" s="110"/>
      <c r="AK1292" s="119" t="str">
        <f t="shared" si="203"/>
        <v/>
      </c>
      <c r="AL1292" s="119" t="str">
        <f t="shared" si="204"/>
        <v/>
      </c>
      <c r="AM1292" s="120" t="str">
        <f t="shared" si="205"/>
        <v/>
      </c>
    </row>
    <row r="1293" spans="26:39" ht="3" hidden="1" customHeight="1" x14ac:dyDescent="0.3">
      <c r="Z1293" s="109"/>
      <c r="AA1293" s="109"/>
      <c r="AB1293" s="130"/>
      <c r="AC1293" s="131"/>
      <c r="AD1293" s="129" t="str">
        <f t="shared" si="207"/>
        <v/>
      </c>
      <c r="AE1293" s="132" t="str">
        <f t="shared" si="199"/>
        <v/>
      </c>
      <c r="AF1293" s="129" t="str">
        <f t="shared" si="200"/>
        <v/>
      </c>
      <c r="AG1293" s="132" t="str">
        <f t="shared" si="201"/>
        <v/>
      </c>
      <c r="AH1293" s="133" t="str">
        <f t="shared" si="206"/>
        <v/>
      </c>
      <c r="AI1293" s="133" t="str">
        <f t="shared" si="202"/>
        <v/>
      </c>
      <c r="AJ1293" s="110"/>
      <c r="AK1293" s="119" t="str">
        <f t="shared" si="203"/>
        <v/>
      </c>
      <c r="AL1293" s="119" t="str">
        <f t="shared" si="204"/>
        <v/>
      </c>
      <c r="AM1293" s="120" t="str">
        <f t="shared" si="205"/>
        <v/>
      </c>
    </row>
    <row r="1294" spans="26:39" ht="3" hidden="1" customHeight="1" x14ac:dyDescent="0.3">
      <c r="Z1294" s="109"/>
      <c r="AA1294" s="109"/>
      <c r="AB1294" s="130"/>
      <c r="AC1294" s="131"/>
      <c r="AD1294" s="129" t="str">
        <f t="shared" si="207"/>
        <v/>
      </c>
      <c r="AE1294" s="132" t="str">
        <f t="shared" si="199"/>
        <v/>
      </c>
      <c r="AF1294" s="129" t="str">
        <f t="shared" si="200"/>
        <v/>
      </c>
      <c r="AG1294" s="132" t="str">
        <f t="shared" si="201"/>
        <v/>
      </c>
      <c r="AH1294" s="133" t="str">
        <f t="shared" si="206"/>
        <v/>
      </c>
      <c r="AI1294" s="133" t="str">
        <f t="shared" si="202"/>
        <v/>
      </c>
      <c r="AJ1294" s="110"/>
      <c r="AK1294" s="119" t="str">
        <f t="shared" si="203"/>
        <v/>
      </c>
      <c r="AL1294" s="119" t="str">
        <f t="shared" si="204"/>
        <v/>
      </c>
      <c r="AM1294" s="120" t="str">
        <f t="shared" si="205"/>
        <v/>
      </c>
    </row>
    <row r="1295" spans="26:39" ht="3" hidden="1" customHeight="1" x14ac:dyDescent="0.3">
      <c r="Z1295" s="109"/>
      <c r="AA1295" s="109"/>
      <c r="AB1295" s="130"/>
      <c r="AC1295" s="131"/>
      <c r="AD1295" s="129" t="str">
        <f t="shared" si="207"/>
        <v/>
      </c>
      <c r="AE1295" s="132" t="str">
        <f t="shared" si="199"/>
        <v/>
      </c>
      <c r="AF1295" s="129" t="str">
        <f t="shared" si="200"/>
        <v/>
      </c>
      <c r="AG1295" s="132" t="str">
        <f t="shared" si="201"/>
        <v/>
      </c>
      <c r="AH1295" s="133" t="str">
        <f t="shared" si="206"/>
        <v/>
      </c>
      <c r="AI1295" s="133" t="str">
        <f t="shared" si="202"/>
        <v/>
      </c>
      <c r="AJ1295" s="110"/>
      <c r="AK1295" s="119" t="str">
        <f t="shared" si="203"/>
        <v/>
      </c>
      <c r="AL1295" s="119" t="str">
        <f t="shared" si="204"/>
        <v/>
      </c>
      <c r="AM1295" s="120" t="str">
        <f t="shared" si="205"/>
        <v/>
      </c>
    </row>
    <row r="1296" spans="26:39" ht="3" hidden="1" customHeight="1" x14ac:dyDescent="0.3">
      <c r="Z1296" s="109"/>
      <c r="AA1296" s="109"/>
      <c r="AB1296" s="130"/>
      <c r="AC1296" s="131"/>
      <c r="AD1296" s="129" t="str">
        <f t="shared" si="207"/>
        <v/>
      </c>
      <c r="AE1296" s="132" t="str">
        <f t="shared" si="199"/>
        <v/>
      </c>
      <c r="AF1296" s="129" t="str">
        <f t="shared" si="200"/>
        <v/>
      </c>
      <c r="AG1296" s="132" t="str">
        <f t="shared" si="201"/>
        <v/>
      </c>
      <c r="AH1296" s="133" t="str">
        <f t="shared" si="206"/>
        <v/>
      </c>
      <c r="AI1296" s="133" t="str">
        <f t="shared" si="202"/>
        <v/>
      </c>
      <c r="AJ1296" s="110"/>
      <c r="AK1296" s="119" t="str">
        <f t="shared" si="203"/>
        <v/>
      </c>
      <c r="AL1296" s="119" t="str">
        <f t="shared" si="204"/>
        <v/>
      </c>
      <c r="AM1296" s="120" t="str">
        <f t="shared" si="205"/>
        <v/>
      </c>
    </row>
    <row r="1297" spans="26:39" ht="3" hidden="1" customHeight="1" x14ac:dyDescent="0.3">
      <c r="Z1297" s="109"/>
      <c r="AA1297" s="109"/>
      <c r="AB1297" s="130"/>
      <c r="AC1297" s="131"/>
      <c r="AD1297" s="129" t="str">
        <f t="shared" si="207"/>
        <v/>
      </c>
      <c r="AE1297" s="132" t="str">
        <f t="shared" si="199"/>
        <v/>
      </c>
      <c r="AF1297" s="129" t="str">
        <f t="shared" si="200"/>
        <v/>
      </c>
      <c r="AG1297" s="132" t="str">
        <f t="shared" si="201"/>
        <v/>
      </c>
      <c r="AH1297" s="133" t="str">
        <f t="shared" si="206"/>
        <v/>
      </c>
      <c r="AI1297" s="133" t="str">
        <f t="shared" si="202"/>
        <v/>
      </c>
      <c r="AJ1297" s="110"/>
      <c r="AK1297" s="119" t="str">
        <f t="shared" si="203"/>
        <v/>
      </c>
      <c r="AL1297" s="119" t="str">
        <f t="shared" si="204"/>
        <v/>
      </c>
      <c r="AM1297" s="120" t="str">
        <f t="shared" si="205"/>
        <v/>
      </c>
    </row>
    <row r="1298" spans="26:39" ht="3" hidden="1" customHeight="1" x14ac:dyDescent="0.3">
      <c r="Z1298" s="109"/>
      <c r="AA1298" s="109"/>
      <c r="AB1298" s="130"/>
      <c r="AC1298" s="131"/>
      <c r="AD1298" s="129" t="str">
        <f t="shared" si="207"/>
        <v/>
      </c>
      <c r="AE1298" s="132" t="str">
        <f t="shared" si="199"/>
        <v/>
      </c>
      <c r="AF1298" s="129" t="str">
        <f t="shared" si="200"/>
        <v/>
      </c>
      <c r="AG1298" s="132" t="str">
        <f t="shared" si="201"/>
        <v/>
      </c>
      <c r="AH1298" s="133" t="str">
        <f t="shared" si="206"/>
        <v/>
      </c>
      <c r="AI1298" s="133" t="str">
        <f t="shared" si="202"/>
        <v/>
      </c>
      <c r="AJ1298" s="110"/>
      <c r="AK1298" s="119" t="str">
        <f t="shared" si="203"/>
        <v/>
      </c>
      <c r="AL1298" s="119" t="str">
        <f t="shared" si="204"/>
        <v/>
      </c>
      <c r="AM1298" s="120" t="str">
        <f t="shared" si="205"/>
        <v/>
      </c>
    </row>
    <row r="1299" spans="26:39" ht="3" hidden="1" customHeight="1" x14ac:dyDescent="0.3">
      <c r="Z1299" s="109"/>
      <c r="AA1299" s="109"/>
      <c r="AB1299" s="130"/>
      <c r="AC1299" s="131"/>
      <c r="AD1299" s="129" t="str">
        <f t="shared" si="207"/>
        <v/>
      </c>
      <c r="AE1299" s="132" t="str">
        <f t="shared" si="199"/>
        <v/>
      </c>
      <c r="AF1299" s="129" t="str">
        <f t="shared" si="200"/>
        <v/>
      </c>
      <c r="AG1299" s="132" t="str">
        <f t="shared" si="201"/>
        <v/>
      </c>
      <c r="AH1299" s="133" t="str">
        <f t="shared" si="206"/>
        <v/>
      </c>
      <c r="AI1299" s="133" t="str">
        <f t="shared" si="202"/>
        <v/>
      </c>
      <c r="AJ1299" s="110"/>
      <c r="AK1299" s="119" t="str">
        <f t="shared" si="203"/>
        <v/>
      </c>
      <c r="AL1299" s="119" t="str">
        <f t="shared" si="204"/>
        <v/>
      </c>
      <c r="AM1299" s="120" t="str">
        <f t="shared" si="205"/>
        <v/>
      </c>
    </row>
    <row r="1300" spans="26:39" ht="3" hidden="1" customHeight="1" x14ac:dyDescent="0.3">
      <c r="Z1300" s="109"/>
      <c r="AA1300" s="109"/>
      <c r="AB1300" s="130"/>
      <c r="AC1300" s="131"/>
      <c r="AD1300" s="129" t="str">
        <f t="shared" si="207"/>
        <v/>
      </c>
      <c r="AE1300" s="132" t="str">
        <f t="shared" si="199"/>
        <v/>
      </c>
      <c r="AF1300" s="129" t="str">
        <f t="shared" si="200"/>
        <v/>
      </c>
      <c r="AG1300" s="132" t="str">
        <f t="shared" si="201"/>
        <v/>
      </c>
      <c r="AH1300" s="133" t="str">
        <f t="shared" si="206"/>
        <v/>
      </c>
      <c r="AI1300" s="133" t="str">
        <f t="shared" si="202"/>
        <v/>
      </c>
      <c r="AJ1300" s="110"/>
      <c r="AK1300" s="119" t="str">
        <f t="shared" si="203"/>
        <v/>
      </c>
      <c r="AL1300" s="119" t="str">
        <f t="shared" si="204"/>
        <v/>
      </c>
      <c r="AM1300" s="120" t="str">
        <f t="shared" si="205"/>
        <v/>
      </c>
    </row>
    <row r="1301" spans="26:39" ht="3" hidden="1" customHeight="1" x14ac:dyDescent="0.3">
      <c r="Z1301" s="109"/>
      <c r="AA1301" s="109"/>
      <c r="AB1301" s="130"/>
      <c r="AC1301" s="131"/>
      <c r="AD1301" s="129" t="str">
        <f t="shared" si="207"/>
        <v/>
      </c>
      <c r="AE1301" s="132" t="str">
        <f t="shared" si="199"/>
        <v/>
      </c>
      <c r="AF1301" s="129" t="str">
        <f t="shared" si="200"/>
        <v/>
      </c>
      <c r="AG1301" s="132" t="str">
        <f t="shared" si="201"/>
        <v/>
      </c>
      <c r="AH1301" s="133" t="str">
        <f t="shared" si="206"/>
        <v/>
      </c>
      <c r="AI1301" s="133" t="str">
        <f t="shared" si="202"/>
        <v/>
      </c>
      <c r="AJ1301" s="110"/>
      <c r="AK1301" s="119" t="str">
        <f t="shared" si="203"/>
        <v/>
      </c>
      <c r="AL1301" s="119" t="str">
        <f t="shared" si="204"/>
        <v/>
      </c>
      <c r="AM1301" s="120" t="str">
        <f t="shared" si="205"/>
        <v/>
      </c>
    </row>
    <row r="1302" spans="26:39" ht="3" hidden="1" customHeight="1" x14ac:dyDescent="0.3">
      <c r="Z1302" s="109"/>
      <c r="AA1302" s="109"/>
      <c r="AB1302" s="130"/>
      <c r="AC1302" s="131"/>
      <c r="AD1302" s="129" t="str">
        <f t="shared" si="207"/>
        <v/>
      </c>
      <c r="AE1302" s="132" t="str">
        <f t="shared" si="199"/>
        <v/>
      </c>
      <c r="AF1302" s="129" t="str">
        <f t="shared" si="200"/>
        <v/>
      </c>
      <c r="AG1302" s="132" t="str">
        <f t="shared" si="201"/>
        <v/>
      </c>
      <c r="AH1302" s="133" t="str">
        <f t="shared" si="206"/>
        <v/>
      </c>
      <c r="AI1302" s="133" t="str">
        <f t="shared" si="202"/>
        <v/>
      </c>
      <c r="AJ1302" s="110"/>
      <c r="AK1302" s="119" t="str">
        <f t="shared" si="203"/>
        <v/>
      </c>
      <c r="AL1302" s="119" t="str">
        <f t="shared" si="204"/>
        <v/>
      </c>
      <c r="AM1302" s="120" t="str">
        <f t="shared" si="205"/>
        <v/>
      </c>
    </row>
    <row r="1303" spans="26:39" ht="3" hidden="1" customHeight="1" x14ac:dyDescent="0.3">
      <c r="Z1303" s="109"/>
      <c r="AA1303" s="109"/>
      <c r="AB1303" s="130"/>
      <c r="AC1303" s="131"/>
      <c r="AD1303" s="129" t="str">
        <f t="shared" si="207"/>
        <v/>
      </c>
      <c r="AE1303" s="132" t="str">
        <f t="shared" si="199"/>
        <v/>
      </c>
      <c r="AF1303" s="129" t="str">
        <f t="shared" si="200"/>
        <v/>
      </c>
      <c r="AG1303" s="132" t="str">
        <f t="shared" si="201"/>
        <v/>
      </c>
      <c r="AH1303" s="133" t="str">
        <f t="shared" si="206"/>
        <v/>
      </c>
      <c r="AI1303" s="133" t="str">
        <f t="shared" si="202"/>
        <v/>
      </c>
      <c r="AJ1303" s="110"/>
      <c r="AK1303" s="119" t="str">
        <f t="shared" si="203"/>
        <v/>
      </c>
      <c r="AL1303" s="119" t="str">
        <f t="shared" si="204"/>
        <v/>
      </c>
      <c r="AM1303" s="120" t="str">
        <f t="shared" si="205"/>
        <v/>
      </c>
    </row>
    <row r="1304" spans="26:39" ht="3" hidden="1" customHeight="1" x14ac:dyDescent="0.3">
      <c r="Z1304" s="109"/>
      <c r="AA1304" s="109"/>
      <c r="AB1304" s="130"/>
      <c r="AC1304" s="131"/>
      <c r="AD1304" s="129" t="str">
        <f t="shared" si="207"/>
        <v/>
      </c>
      <c r="AE1304" s="132" t="str">
        <f t="shared" si="199"/>
        <v/>
      </c>
      <c r="AF1304" s="129" t="str">
        <f t="shared" si="200"/>
        <v/>
      </c>
      <c r="AG1304" s="132" t="str">
        <f t="shared" si="201"/>
        <v/>
      </c>
      <c r="AH1304" s="133" t="str">
        <f t="shared" si="206"/>
        <v/>
      </c>
      <c r="AI1304" s="133" t="str">
        <f t="shared" si="202"/>
        <v/>
      </c>
      <c r="AJ1304" s="110"/>
      <c r="AK1304" s="119" t="str">
        <f t="shared" si="203"/>
        <v/>
      </c>
      <c r="AL1304" s="119" t="str">
        <f t="shared" si="204"/>
        <v/>
      </c>
      <c r="AM1304" s="120" t="str">
        <f t="shared" si="205"/>
        <v/>
      </c>
    </row>
    <row r="1305" spans="26:39" ht="3" hidden="1" customHeight="1" x14ac:dyDescent="0.3">
      <c r="Z1305" s="109"/>
      <c r="AA1305" s="109"/>
      <c r="AB1305" s="130"/>
      <c r="AC1305" s="131"/>
      <c r="AD1305" s="129" t="str">
        <f t="shared" si="207"/>
        <v/>
      </c>
      <c r="AE1305" s="132" t="str">
        <f t="shared" si="199"/>
        <v/>
      </c>
      <c r="AF1305" s="129" t="str">
        <f t="shared" si="200"/>
        <v/>
      </c>
      <c r="AG1305" s="132" t="str">
        <f t="shared" si="201"/>
        <v/>
      </c>
      <c r="AH1305" s="133" t="str">
        <f t="shared" si="206"/>
        <v/>
      </c>
      <c r="AI1305" s="133" t="str">
        <f t="shared" si="202"/>
        <v/>
      </c>
      <c r="AJ1305" s="110"/>
      <c r="AK1305" s="119" t="str">
        <f t="shared" si="203"/>
        <v/>
      </c>
      <c r="AL1305" s="119" t="str">
        <f t="shared" si="204"/>
        <v/>
      </c>
      <c r="AM1305" s="120" t="str">
        <f t="shared" si="205"/>
        <v/>
      </c>
    </row>
    <row r="1306" spans="26:39" ht="3" hidden="1" customHeight="1" x14ac:dyDescent="0.3">
      <c r="Z1306" s="109"/>
      <c r="AA1306" s="109"/>
      <c r="AB1306" s="130"/>
      <c r="AC1306" s="131"/>
      <c r="AD1306" s="129" t="str">
        <f t="shared" si="207"/>
        <v/>
      </c>
      <c r="AE1306" s="132" t="str">
        <f t="shared" si="199"/>
        <v/>
      </c>
      <c r="AF1306" s="129" t="str">
        <f t="shared" si="200"/>
        <v/>
      </c>
      <c r="AG1306" s="132" t="str">
        <f t="shared" si="201"/>
        <v/>
      </c>
      <c r="AH1306" s="133" t="str">
        <f t="shared" si="206"/>
        <v/>
      </c>
      <c r="AI1306" s="133" t="str">
        <f t="shared" si="202"/>
        <v/>
      </c>
      <c r="AJ1306" s="110"/>
      <c r="AK1306" s="119" t="str">
        <f t="shared" si="203"/>
        <v/>
      </c>
      <c r="AL1306" s="119" t="str">
        <f t="shared" si="204"/>
        <v/>
      </c>
      <c r="AM1306" s="120" t="str">
        <f t="shared" si="205"/>
        <v/>
      </c>
    </row>
    <row r="1307" spans="26:39" ht="3" hidden="1" customHeight="1" x14ac:dyDescent="0.3">
      <c r="Z1307" s="109"/>
      <c r="AA1307" s="109"/>
      <c r="AB1307" s="130"/>
      <c r="AC1307" s="131"/>
      <c r="AD1307" s="129" t="str">
        <f t="shared" si="207"/>
        <v/>
      </c>
      <c r="AE1307" s="132" t="str">
        <f t="shared" si="199"/>
        <v/>
      </c>
      <c r="AF1307" s="129" t="str">
        <f t="shared" si="200"/>
        <v/>
      </c>
      <c r="AG1307" s="132" t="str">
        <f t="shared" si="201"/>
        <v/>
      </c>
      <c r="AH1307" s="133" t="str">
        <f t="shared" si="206"/>
        <v/>
      </c>
      <c r="AI1307" s="133" t="str">
        <f t="shared" si="202"/>
        <v/>
      </c>
      <c r="AJ1307" s="110"/>
      <c r="AK1307" s="119" t="str">
        <f t="shared" si="203"/>
        <v/>
      </c>
      <c r="AL1307" s="119" t="str">
        <f t="shared" si="204"/>
        <v/>
      </c>
      <c r="AM1307" s="120" t="str">
        <f t="shared" si="205"/>
        <v/>
      </c>
    </row>
    <row r="1308" spans="26:39" ht="3" hidden="1" customHeight="1" x14ac:dyDescent="0.3">
      <c r="Z1308" s="109"/>
      <c r="AA1308" s="109"/>
      <c r="AB1308" s="130"/>
      <c r="AC1308" s="131"/>
      <c r="AD1308" s="129" t="str">
        <f t="shared" si="207"/>
        <v/>
      </c>
      <c r="AE1308" s="132" t="str">
        <f t="shared" si="199"/>
        <v/>
      </c>
      <c r="AF1308" s="129" t="str">
        <f t="shared" si="200"/>
        <v/>
      </c>
      <c r="AG1308" s="132" t="str">
        <f t="shared" si="201"/>
        <v/>
      </c>
      <c r="AH1308" s="133" t="str">
        <f t="shared" si="206"/>
        <v/>
      </c>
      <c r="AI1308" s="133" t="str">
        <f t="shared" si="202"/>
        <v/>
      </c>
      <c r="AJ1308" s="110"/>
      <c r="AK1308" s="119" t="str">
        <f t="shared" si="203"/>
        <v/>
      </c>
      <c r="AL1308" s="119" t="str">
        <f t="shared" si="204"/>
        <v/>
      </c>
      <c r="AM1308" s="120" t="str">
        <f t="shared" si="205"/>
        <v/>
      </c>
    </row>
    <row r="1309" spans="26:39" ht="3" hidden="1" customHeight="1" x14ac:dyDescent="0.3">
      <c r="Z1309" s="109"/>
      <c r="AA1309" s="109"/>
      <c r="AB1309" s="130"/>
      <c r="AC1309" s="131"/>
      <c r="AD1309" s="129" t="str">
        <f t="shared" si="207"/>
        <v/>
      </c>
      <c r="AE1309" s="132" t="str">
        <f t="shared" si="199"/>
        <v/>
      </c>
      <c r="AF1309" s="129" t="str">
        <f t="shared" si="200"/>
        <v/>
      </c>
      <c r="AG1309" s="132" t="str">
        <f t="shared" si="201"/>
        <v/>
      </c>
      <c r="AH1309" s="133" t="str">
        <f t="shared" si="206"/>
        <v/>
      </c>
      <c r="AI1309" s="133" t="str">
        <f t="shared" si="202"/>
        <v/>
      </c>
      <c r="AJ1309" s="110"/>
      <c r="AK1309" s="119" t="str">
        <f t="shared" si="203"/>
        <v/>
      </c>
      <c r="AL1309" s="119" t="str">
        <f t="shared" si="204"/>
        <v/>
      </c>
      <c r="AM1309" s="120" t="str">
        <f t="shared" si="205"/>
        <v/>
      </c>
    </row>
    <row r="1310" spans="26:39" ht="3" hidden="1" customHeight="1" x14ac:dyDescent="0.3">
      <c r="Z1310" s="109"/>
      <c r="AA1310" s="109"/>
      <c r="AB1310" s="130"/>
      <c r="AC1310" s="131"/>
      <c r="AD1310" s="129" t="str">
        <f t="shared" si="207"/>
        <v/>
      </c>
      <c r="AE1310" s="132" t="str">
        <f t="shared" si="199"/>
        <v/>
      </c>
      <c r="AF1310" s="129" t="str">
        <f t="shared" si="200"/>
        <v/>
      </c>
      <c r="AG1310" s="132" t="str">
        <f t="shared" si="201"/>
        <v/>
      </c>
      <c r="AH1310" s="133" t="str">
        <f t="shared" si="206"/>
        <v/>
      </c>
      <c r="AI1310" s="133" t="str">
        <f t="shared" si="202"/>
        <v/>
      </c>
      <c r="AJ1310" s="110"/>
      <c r="AK1310" s="119" t="str">
        <f t="shared" si="203"/>
        <v/>
      </c>
      <c r="AL1310" s="119" t="str">
        <f t="shared" si="204"/>
        <v/>
      </c>
      <c r="AM1310" s="120" t="str">
        <f t="shared" si="205"/>
        <v/>
      </c>
    </row>
    <row r="1311" spans="26:39" ht="3" hidden="1" customHeight="1" x14ac:dyDescent="0.3">
      <c r="Z1311" s="109"/>
      <c r="AA1311" s="109"/>
      <c r="AB1311" s="130"/>
      <c r="AC1311" s="131"/>
      <c r="AD1311" s="129" t="str">
        <f t="shared" si="207"/>
        <v/>
      </c>
      <c r="AE1311" s="132" t="str">
        <f t="shared" si="199"/>
        <v/>
      </c>
      <c r="AF1311" s="129" t="str">
        <f t="shared" si="200"/>
        <v/>
      </c>
      <c r="AG1311" s="132" t="str">
        <f t="shared" si="201"/>
        <v/>
      </c>
      <c r="AH1311" s="133" t="str">
        <f t="shared" si="206"/>
        <v/>
      </c>
      <c r="AI1311" s="133" t="str">
        <f t="shared" si="202"/>
        <v/>
      </c>
      <c r="AJ1311" s="110"/>
      <c r="AK1311" s="119" t="str">
        <f t="shared" si="203"/>
        <v/>
      </c>
      <c r="AL1311" s="119" t="str">
        <f t="shared" si="204"/>
        <v/>
      </c>
      <c r="AM1311" s="120" t="str">
        <f t="shared" si="205"/>
        <v/>
      </c>
    </row>
    <row r="1312" spans="26:39" ht="3" hidden="1" customHeight="1" x14ac:dyDescent="0.3">
      <c r="Z1312" s="109"/>
      <c r="AA1312" s="109"/>
      <c r="AB1312" s="130"/>
      <c r="AC1312" s="131"/>
      <c r="AD1312" s="129" t="str">
        <f t="shared" si="207"/>
        <v/>
      </c>
      <c r="AE1312" s="132" t="str">
        <f t="shared" si="199"/>
        <v/>
      </c>
      <c r="AF1312" s="129" t="str">
        <f t="shared" si="200"/>
        <v/>
      </c>
      <c r="AG1312" s="132" t="str">
        <f t="shared" si="201"/>
        <v/>
      </c>
      <c r="AH1312" s="133" t="str">
        <f t="shared" si="206"/>
        <v/>
      </c>
      <c r="AI1312" s="133" t="str">
        <f t="shared" si="202"/>
        <v/>
      </c>
      <c r="AJ1312" s="110"/>
      <c r="AK1312" s="119" t="str">
        <f t="shared" si="203"/>
        <v/>
      </c>
      <c r="AL1312" s="119" t="str">
        <f t="shared" si="204"/>
        <v/>
      </c>
      <c r="AM1312" s="120" t="str">
        <f t="shared" si="205"/>
        <v/>
      </c>
    </row>
    <row r="1313" spans="26:39" ht="3" hidden="1" customHeight="1" x14ac:dyDescent="0.3">
      <c r="Z1313" s="109"/>
      <c r="AA1313" s="109"/>
      <c r="AB1313" s="130"/>
      <c r="AC1313" s="131"/>
      <c r="AD1313" s="129" t="str">
        <f t="shared" si="207"/>
        <v/>
      </c>
      <c r="AE1313" s="132" t="str">
        <f t="shared" si="199"/>
        <v/>
      </c>
      <c r="AF1313" s="129" t="str">
        <f t="shared" si="200"/>
        <v/>
      </c>
      <c r="AG1313" s="132" t="str">
        <f t="shared" si="201"/>
        <v/>
      </c>
      <c r="AH1313" s="133" t="str">
        <f t="shared" si="206"/>
        <v/>
      </c>
      <c r="AI1313" s="133" t="str">
        <f t="shared" si="202"/>
        <v/>
      </c>
      <c r="AJ1313" s="110"/>
      <c r="AK1313" s="119" t="str">
        <f t="shared" si="203"/>
        <v/>
      </c>
      <c r="AL1313" s="119" t="str">
        <f t="shared" si="204"/>
        <v/>
      </c>
      <c r="AM1313" s="120" t="str">
        <f t="shared" si="205"/>
        <v/>
      </c>
    </row>
    <row r="1314" spans="26:39" ht="3" hidden="1" customHeight="1" x14ac:dyDescent="0.3">
      <c r="Z1314" s="109"/>
      <c r="AA1314" s="109"/>
      <c r="AB1314" s="130"/>
      <c r="AC1314" s="131"/>
      <c r="AD1314" s="129" t="str">
        <f t="shared" si="207"/>
        <v/>
      </c>
      <c r="AE1314" s="132" t="str">
        <f t="shared" si="199"/>
        <v/>
      </c>
      <c r="AF1314" s="129" t="str">
        <f t="shared" si="200"/>
        <v/>
      </c>
      <c r="AG1314" s="132" t="str">
        <f t="shared" si="201"/>
        <v/>
      </c>
      <c r="AH1314" s="133" t="str">
        <f t="shared" si="206"/>
        <v/>
      </c>
      <c r="AI1314" s="133" t="str">
        <f t="shared" si="202"/>
        <v/>
      </c>
      <c r="AJ1314" s="110"/>
      <c r="AK1314" s="119" t="str">
        <f t="shared" si="203"/>
        <v/>
      </c>
      <c r="AL1314" s="119" t="str">
        <f t="shared" si="204"/>
        <v/>
      </c>
      <c r="AM1314" s="120" t="str">
        <f t="shared" si="205"/>
        <v/>
      </c>
    </row>
    <row r="1315" spans="26:39" ht="3" hidden="1" customHeight="1" x14ac:dyDescent="0.3">
      <c r="Z1315" s="109"/>
      <c r="AA1315" s="109"/>
      <c r="AB1315" s="130"/>
      <c r="AC1315" s="131"/>
      <c r="AD1315" s="129" t="str">
        <f t="shared" si="207"/>
        <v/>
      </c>
      <c r="AE1315" s="132" t="str">
        <f t="shared" si="199"/>
        <v/>
      </c>
      <c r="AF1315" s="129" t="str">
        <f t="shared" si="200"/>
        <v/>
      </c>
      <c r="AG1315" s="132" t="str">
        <f t="shared" si="201"/>
        <v/>
      </c>
      <c r="AH1315" s="133" t="str">
        <f t="shared" si="206"/>
        <v/>
      </c>
      <c r="AI1315" s="133" t="str">
        <f t="shared" si="202"/>
        <v/>
      </c>
      <c r="AJ1315" s="110"/>
      <c r="AK1315" s="119" t="str">
        <f t="shared" si="203"/>
        <v/>
      </c>
      <c r="AL1315" s="119" t="str">
        <f t="shared" si="204"/>
        <v/>
      </c>
      <c r="AM1315" s="120" t="str">
        <f t="shared" si="205"/>
        <v/>
      </c>
    </row>
    <row r="1316" spans="26:39" ht="3" hidden="1" customHeight="1" x14ac:dyDescent="0.3">
      <c r="Z1316" s="109"/>
      <c r="AA1316" s="109"/>
      <c r="AB1316" s="130"/>
      <c r="AC1316" s="131"/>
      <c r="AD1316" s="129" t="str">
        <f t="shared" ref="AD1316:AD1347" si="208">IF(AC1316="","",AD$1251+(2*(AC1316-AC$1251)*AA$1256))</f>
        <v/>
      </c>
      <c r="AE1316" s="132" t="str">
        <f t="shared" si="199"/>
        <v/>
      </c>
      <c r="AF1316" s="129" t="str">
        <f t="shared" si="200"/>
        <v/>
      </c>
      <c r="AG1316" s="132" t="str">
        <f t="shared" si="201"/>
        <v/>
      </c>
      <c r="AH1316" s="133" t="str">
        <f t="shared" si="206"/>
        <v/>
      </c>
      <c r="AI1316" s="133" t="str">
        <f t="shared" si="202"/>
        <v/>
      </c>
      <c r="AJ1316" s="110"/>
      <c r="AK1316" s="119" t="str">
        <f t="shared" si="203"/>
        <v/>
      </c>
      <c r="AL1316" s="119" t="str">
        <f t="shared" si="204"/>
        <v/>
      </c>
      <c r="AM1316" s="120" t="str">
        <f t="shared" si="205"/>
        <v/>
      </c>
    </row>
    <row r="1317" spans="26:39" ht="3" hidden="1" customHeight="1" x14ac:dyDescent="0.3">
      <c r="Z1317" s="109"/>
      <c r="AA1317" s="109"/>
      <c r="AB1317" s="130"/>
      <c r="AC1317" s="131"/>
      <c r="AD1317" s="129" t="str">
        <f t="shared" si="208"/>
        <v/>
      </c>
      <c r="AE1317" s="132" t="str">
        <f t="shared" ref="AE1317:AE1351" si="209">IF(AC1317="","",(AD1317/2)^2*3.1415)</f>
        <v/>
      </c>
      <c r="AF1317" s="129" t="str">
        <f t="shared" ref="AF1317:AF1351" si="210">IF(AC1317="","",(AC1317-AC1316)/3*(AE1316+AE1317+(AE1317*AE1316)^0.5))</f>
        <v/>
      </c>
      <c r="AG1317" s="132" t="str">
        <f t="shared" ref="AG1317:AG1351" si="211">IF(AC1317="","",AG1316+AF1317)</f>
        <v/>
      </c>
      <c r="AH1317" s="133" t="str">
        <f t="shared" si="206"/>
        <v/>
      </c>
      <c r="AI1317" s="133" t="str">
        <f t="shared" si="202"/>
        <v/>
      </c>
      <c r="AJ1317" s="110"/>
      <c r="AK1317" s="119" t="str">
        <f t="shared" si="203"/>
        <v/>
      </c>
      <c r="AL1317" s="119" t="str">
        <f t="shared" si="204"/>
        <v/>
      </c>
      <c r="AM1317" s="120" t="str">
        <f t="shared" si="205"/>
        <v/>
      </c>
    </row>
    <row r="1318" spans="26:39" ht="3" hidden="1" customHeight="1" x14ac:dyDescent="0.3">
      <c r="Z1318" s="109"/>
      <c r="AA1318" s="109"/>
      <c r="AB1318" s="130"/>
      <c r="AC1318" s="131"/>
      <c r="AD1318" s="129" t="str">
        <f t="shared" si="208"/>
        <v/>
      </c>
      <c r="AE1318" s="132" t="str">
        <f t="shared" si="209"/>
        <v/>
      </c>
      <c r="AF1318" s="129" t="str">
        <f t="shared" si="210"/>
        <v/>
      </c>
      <c r="AG1318" s="132" t="str">
        <f t="shared" si="211"/>
        <v/>
      </c>
      <c r="AH1318" s="133" t="str">
        <f t="shared" si="206"/>
        <v/>
      </c>
      <c r="AI1318" s="133" t="str">
        <f t="shared" si="202"/>
        <v/>
      </c>
      <c r="AJ1318" s="110"/>
      <c r="AK1318" s="119" t="str">
        <f t="shared" si="203"/>
        <v/>
      </c>
      <c r="AL1318" s="119" t="str">
        <f t="shared" si="204"/>
        <v/>
      </c>
      <c r="AM1318" s="120" t="str">
        <f t="shared" si="205"/>
        <v/>
      </c>
    </row>
    <row r="1319" spans="26:39" ht="3" hidden="1" customHeight="1" x14ac:dyDescent="0.3">
      <c r="Z1319" s="109"/>
      <c r="AA1319" s="109"/>
      <c r="AB1319" s="130"/>
      <c r="AC1319" s="131"/>
      <c r="AD1319" s="129" t="str">
        <f t="shared" si="208"/>
        <v/>
      </c>
      <c r="AE1319" s="132" t="str">
        <f t="shared" si="209"/>
        <v/>
      </c>
      <c r="AF1319" s="129" t="str">
        <f t="shared" si="210"/>
        <v/>
      </c>
      <c r="AG1319" s="132" t="str">
        <f t="shared" si="211"/>
        <v/>
      </c>
      <c r="AH1319" s="133" t="str">
        <f t="shared" si="206"/>
        <v/>
      </c>
      <c r="AI1319" s="133" t="str">
        <f t="shared" si="202"/>
        <v/>
      </c>
      <c r="AJ1319" s="110"/>
      <c r="AK1319" s="119" t="str">
        <f t="shared" si="203"/>
        <v/>
      </c>
      <c r="AL1319" s="119" t="str">
        <f t="shared" si="204"/>
        <v/>
      </c>
      <c r="AM1319" s="120" t="str">
        <f t="shared" si="205"/>
        <v/>
      </c>
    </row>
    <row r="1320" spans="26:39" ht="3" hidden="1" customHeight="1" x14ac:dyDescent="0.3">
      <c r="Z1320" s="109"/>
      <c r="AA1320" s="109"/>
      <c r="AB1320" s="130"/>
      <c r="AC1320" s="131"/>
      <c r="AD1320" s="129" t="str">
        <f t="shared" si="208"/>
        <v/>
      </c>
      <c r="AE1320" s="132" t="str">
        <f t="shared" si="209"/>
        <v/>
      </c>
      <c r="AF1320" s="129" t="str">
        <f t="shared" si="210"/>
        <v/>
      </c>
      <c r="AG1320" s="132" t="str">
        <f t="shared" si="211"/>
        <v/>
      </c>
      <c r="AH1320" s="133" t="str">
        <f t="shared" si="206"/>
        <v/>
      </c>
      <c r="AI1320" s="133" t="str">
        <f t="shared" si="202"/>
        <v/>
      </c>
      <c r="AJ1320" s="110"/>
      <c r="AK1320" s="119" t="str">
        <f t="shared" si="203"/>
        <v/>
      </c>
      <c r="AL1320" s="119" t="str">
        <f t="shared" si="204"/>
        <v/>
      </c>
      <c r="AM1320" s="120" t="str">
        <f t="shared" si="205"/>
        <v/>
      </c>
    </row>
    <row r="1321" spans="26:39" ht="3" hidden="1" customHeight="1" x14ac:dyDescent="0.3">
      <c r="Z1321" s="109"/>
      <c r="AA1321" s="109"/>
      <c r="AB1321" s="130"/>
      <c r="AC1321" s="131"/>
      <c r="AD1321" s="129" t="str">
        <f t="shared" si="208"/>
        <v/>
      </c>
      <c r="AE1321" s="132" t="str">
        <f t="shared" si="209"/>
        <v/>
      </c>
      <c r="AF1321" s="129" t="str">
        <f t="shared" si="210"/>
        <v/>
      </c>
      <c r="AG1321" s="132" t="str">
        <f t="shared" si="211"/>
        <v/>
      </c>
      <c r="AH1321" s="133" t="str">
        <f t="shared" si="206"/>
        <v/>
      </c>
      <c r="AI1321" s="133" t="str">
        <f t="shared" si="202"/>
        <v/>
      </c>
      <c r="AJ1321" s="110"/>
      <c r="AK1321" s="119" t="str">
        <f t="shared" si="203"/>
        <v/>
      </c>
      <c r="AL1321" s="119" t="str">
        <f t="shared" si="204"/>
        <v/>
      </c>
      <c r="AM1321" s="120" t="str">
        <f t="shared" si="205"/>
        <v/>
      </c>
    </row>
    <row r="1322" spans="26:39" ht="3" hidden="1" customHeight="1" x14ac:dyDescent="0.3">
      <c r="Z1322" s="109"/>
      <c r="AA1322" s="109"/>
      <c r="AB1322" s="130"/>
      <c r="AC1322" s="131"/>
      <c r="AD1322" s="129" t="str">
        <f t="shared" si="208"/>
        <v/>
      </c>
      <c r="AE1322" s="132" t="str">
        <f t="shared" si="209"/>
        <v/>
      </c>
      <c r="AF1322" s="129" t="str">
        <f t="shared" si="210"/>
        <v/>
      </c>
      <c r="AG1322" s="132" t="str">
        <f t="shared" si="211"/>
        <v/>
      </c>
      <c r="AH1322" s="133" t="str">
        <f t="shared" si="206"/>
        <v/>
      </c>
      <c r="AI1322" s="133" t="str">
        <f t="shared" si="202"/>
        <v/>
      </c>
      <c r="AJ1322" s="110"/>
      <c r="AK1322" s="119" t="str">
        <f t="shared" si="203"/>
        <v/>
      </c>
      <c r="AL1322" s="119" t="str">
        <f t="shared" si="204"/>
        <v/>
      </c>
      <c r="AM1322" s="120" t="str">
        <f t="shared" si="205"/>
        <v/>
      </c>
    </row>
    <row r="1323" spans="26:39" ht="3" hidden="1" customHeight="1" x14ac:dyDescent="0.3">
      <c r="Z1323" s="109"/>
      <c r="AA1323" s="109"/>
      <c r="AB1323" s="130"/>
      <c r="AC1323" s="131"/>
      <c r="AD1323" s="129" t="str">
        <f t="shared" si="208"/>
        <v/>
      </c>
      <c r="AE1323" s="132" t="str">
        <f t="shared" si="209"/>
        <v/>
      </c>
      <c r="AF1323" s="129" t="str">
        <f t="shared" si="210"/>
        <v/>
      </c>
      <c r="AG1323" s="132" t="str">
        <f t="shared" si="211"/>
        <v/>
      </c>
      <c r="AH1323" s="133" t="str">
        <f t="shared" si="206"/>
        <v/>
      </c>
      <c r="AI1323" s="133" t="str">
        <f t="shared" si="202"/>
        <v/>
      </c>
      <c r="AJ1323" s="110"/>
      <c r="AK1323" s="119" t="str">
        <f t="shared" si="203"/>
        <v/>
      </c>
      <c r="AL1323" s="119" t="str">
        <f t="shared" si="204"/>
        <v/>
      </c>
      <c r="AM1323" s="120" t="str">
        <f t="shared" si="205"/>
        <v/>
      </c>
    </row>
    <row r="1324" spans="26:39" ht="3" hidden="1" customHeight="1" x14ac:dyDescent="0.3">
      <c r="Z1324" s="109"/>
      <c r="AA1324" s="109"/>
      <c r="AB1324" s="130"/>
      <c r="AC1324" s="131"/>
      <c r="AD1324" s="129" t="str">
        <f t="shared" si="208"/>
        <v/>
      </c>
      <c r="AE1324" s="132" t="str">
        <f t="shared" si="209"/>
        <v/>
      </c>
      <c r="AF1324" s="129" t="str">
        <f t="shared" si="210"/>
        <v/>
      </c>
      <c r="AG1324" s="132" t="str">
        <f t="shared" si="211"/>
        <v/>
      </c>
      <c r="AH1324" s="133" t="str">
        <f t="shared" si="206"/>
        <v/>
      </c>
      <c r="AI1324" s="133" t="str">
        <f t="shared" si="202"/>
        <v/>
      </c>
      <c r="AJ1324" s="110"/>
      <c r="AK1324" s="119" t="str">
        <f t="shared" si="203"/>
        <v/>
      </c>
      <c r="AL1324" s="119" t="str">
        <f t="shared" si="204"/>
        <v/>
      </c>
      <c r="AM1324" s="120" t="str">
        <f t="shared" si="205"/>
        <v/>
      </c>
    </row>
    <row r="1325" spans="26:39" ht="3" hidden="1" customHeight="1" x14ac:dyDescent="0.3">
      <c r="Z1325" s="109"/>
      <c r="AA1325" s="109"/>
      <c r="AB1325" s="130"/>
      <c r="AC1325" s="131"/>
      <c r="AD1325" s="129" t="str">
        <f t="shared" si="208"/>
        <v/>
      </c>
      <c r="AE1325" s="132" t="str">
        <f t="shared" si="209"/>
        <v/>
      </c>
      <c r="AF1325" s="129" t="str">
        <f t="shared" si="210"/>
        <v/>
      </c>
      <c r="AG1325" s="132" t="str">
        <f t="shared" si="211"/>
        <v/>
      </c>
      <c r="AH1325" s="133" t="str">
        <f t="shared" si="206"/>
        <v/>
      </c>
      <c r="AI1325" s="133" t="str">
        <f t="shared" si="202"/>
        <v/>
      </c>
      <c r="AJ1325" s="110"/>
      <c r="AK1325" s="119" t="str">
        <f t="shared" si="203"/>
        <v/>
      </c>
      <c r="AL1325" s="119" t="str">
        <f t="shared" si="204"/>
        <v/>
      </c>
      <c r="AM1325" s="120" t="str">
        <f t="shared" si="205"/>
        <v/>
      </c>
    </row>
    <row r="1326" spans="26:39" ht="3" hidden="1" customHeight="1" x14ac:dyDescent="0.3">
      <c r="Z1326" s="109"/>
      <c r="AA1326" s="109"/>
      <c r="AB1326" s="130"/>
      <c r="AC1326" s="131"/>
      <c r="AD1326" s="129" t="str">
        <f t="shared" si="208"/>
        <v/>
      </c>
      <c r="AE1326" s="132" t="str">
        <f t="shared" si="209"/>
        <v/>
      </c>
      <c r="AF1326" s="129" t="str">
        <f t="shared" si="210"/>
        <v/>
      </c>
      <c r="AG1326" s="132" t="str">
        <f t="shared" si="211"/>
        <v/>
      </c>
      <c r="AH1326" s="133" t="str">
        <f t="shared" si="206"/>
        <v/>
      </c>
      <c r="AI1326" s="133" t="str">
        <f t="shared" si="202"/>
        <v/>
      </c>
      <c r="AJ1326" s="110"/>
      <c r="AK1326" s="119" t="str">
        <f t="shared" si="203"/>
        <v/>
      </c>
      <c r="AL1326" s="119" t="str">
        <f t="shared" si="204"/>
        <v/>
      </c>
      <c r="AM1326" s="120" t="str">
        <f t="shared" si="205"/>
        <v/>
      </c>
    </row>
    <row r="1327" spans="26:39" ht="3" hidden="1" customHeight="1" x14ac:dyDescent="0.3">
      <c r="Z1327" s="109"/>
      <c r="AA1327" s="109"/>
      <c r="AB1327" s="130"/>
      <c r="AC1327" s="131"/>
      <c r="AD1327" s="129" t="str">
        <f t="shared" si="208"/>
        <v/>
      </c>
      <c r="AE1327" s="132" t="str">
        <f t="shared" si="209"/>
        <v/>
      </c>
      <c r="AF1327" s="129" t="str">
        <f t="shared" si="210"/>
        <v/>
      </c>
      <c r="AG1327" s="132" t="str">
        <f t="shared" si="211"/>
        <v/>
      </c>
      <c r="AH1327" s="133" t="str">
        <f t="shared" si="206"/>
        <v/>
      </c>
      <c r="AI1327" s="133" t="str">
        <f t="shared" si="202"/>
        <v/>
      </c>
      <c r="AJ1327" s="110"/>
      <c r="AK1327" s="119" t="str">
        <f t="shared" si="203"/>
        <v/>
      </c>
      <c r="AL1327" s="119" t="str">
        <f t="shared" si="204"/>
        <v/>
      </c>
      <c r="AM1327" s="120" t="str">
        <f t="shared" si="205"/>
        <v/>
      </c>
    </row>
    <row r="1328" spans="26:39" ht="3" hidden="1" customHeight="1" x14ac:dyDescent="0.3">
      <c r="Z1328" s="109"/>
      <c r="AA1328" s="109"/>
      <c r="AB1328" s="130"/>
      <c r="AC1328" s="131"/>
      <c r="AD1328" s="129" t="str">
        <f t="shared" si="208"/>
        <v/>
      </c>
      <c r="AE1328" s="132" t="str">
        <f t="shared" si="209"/>
        <v/>
      </c>
      <c r="AF1328" s="129" t="str">
        <f t="shared" si="210"/>
        <v/>
      </c>
      <c r="AG1328" s="132" t="str">
        <f t="shared" si="211"/>
        <v/>
      </c>
      <c r="AH1328" s="133" t="str">
        <f t="shared" si="206"/>
        <v/>
      </c>
      <c r="AI1328" s="133" t="str">
        <f t="shared" si="202"/>
        <v/>
      </c>
      <c r="AJ1328" s="110"/>
      <c r="AK1328" s="119" t="str">
        <f t="shared" si="203"/>
        <v/>
      </c>
      <c r="AL1328" s="119" t="str">
        <f t="shared" si="204"/>
        <v/>
      </c>
      <c r="AM1328" s="120" t="str">
        <f t="shared" si="205"/>
        <v/>
      </c>
    </row>
    <row r="1329" spans="26:39" ht="3" hidden="1" customHeight="1" x14ac:dyDescent="0.3">
      <c r="Z1329" s="109"/>
      <c r="AA1329" s="109"/>
      <c r="AB1329" s="130"/>
      <c r="AC1329" s="131"/>
      <c r="AD1329" s="129" t="str">
        <f t="shared" si="208"/>
        <v/>
      </c>
      <c r="AE1329" s="132" t="str">
        <f t="shared" si="209"/>
        <v/>
      </c>
      <c r="AF1329" s="129" t="str">
        <f t="shared" si="210"/>
        <v/>
      </c>
      <c r="AG1329" s="132" t="str">
        <f t="shared" si="211"/>
        <v/>
      </c>
      <c r="AH1329" s="133" t="str">
        <f t="shared" si="206"/>
        <v/>
      </c>
      <c r="AI1329" s="133" t="str">
        <f t="shared" ref="AI1329:AI1392" si="212">IF(AC1329="","",IF(AC1329=D$62,0,IF(AC1329&gt;D$62,AI1328+AF1329,"")))</f>
        <v/>
      </c>
      <c r="AJ1329" s="110"/>
      <c r="AK1329" s="119" t="str">
        <f t="shared" ref="AK1329:AK1392" si="213">IF(AI1329="","",AJ1329-D$62)</f>
        <v/>
      </c>
      <c r="AL1329" s="119" t="str">
        <f t="shared" si="204"/>
        <v/>
      </c>
      <c r="AM1329" s="120" t="str">
        <f t="shared" si="205"/>
        <v/>
      </c>
    </row>
    <row r="1330" spans="26:39" ht="3" hidden="1" customHeight="1" x14ac:dyDescent="0.3">
      <c r="Z1330" s="109"/>
      <c r="AA1330" s="109"/>
      <c r="AB1330" s="130"/>
      <c r="AC1330" s="131"/>
      <c r="AD1330" s="129" t="str">
        <f t="shared" si="208"/>
        <v/>
      </c>
      <c r="AE1330" s="132" t="str">
        <f t="shared" si="209"/>
        <v/>
      </c>
      <c r="AF1330" s="129" t="str">
        <f t="shared" si="210"/>
        <v/>
      </c>
      <c r="AG1330" s="132" t="str">
        <f t="shared" si="211"/>
        <v/>
      </c>
      <c r="AH1330" s="133" t="str">
        <f t="shared" si="206"/>
        <v/>
      </c>
      <c r="AI1330" s="133" t="str">
        <f t="shared" si="212"/>
        <v/>
      </c>
      <c r="AJ1330" s="110"/>
      <c r="AK1330" s="119" t="str">
        <f t="shared" si="213"/>
        <v/>
      </c>
      <c r="AL1330" s="119" t="str">
        <f t="shared" si="204"/>
        <v/>
      </c>
      <c r="AM1330" s="120" t="str">
        <f t="shared" si="205"/>
        <v/>
      </c>
    </row>
    <row r="1331" spans="26:39" ht="3" hidden="1" customHeight="1" x14ac:dyDescent="0.3">
      <c r="Z1331" s="109"/>
      <c r="AA1331" s="109"/>
      <c r="AB1331" s="130"/>
      <c r="AC1331" s="131"/>
      <c r="AD1331" s="129" t="str">
        <f t="shared" si="208"/>
        <v/>
      </c>
      <c r="AE1331" s="132" t="str">
        <f t="shared" si="209"/>
        <v/>
      </c>
      <c r="AF1331" s="129" t="str">
        <f t="shared" si="210"/>
        <v/>
      </c>
      <c r="AG1331" s="132" t="str">
        <f t="shared" si="211"/>
        <v/>
      </c>
      <c r="AH1331" s="133" t="str">
        <f t="shared" si="206"/>
        <v/>
      </c>
      <c r="AI1331" s="133" t="str">
        <f t="shared" si="212"/>
        <v/>
      </c>
      <c r="AJ1331" s="110"/>
      <c r="AK1331" s="119" t="str">
        <f t="shared" si="213"/>
        <v/>
      </c>
      <c r="AL1331" s="119" t="str">
        <f t="shared" ref="AL1331:AL1394" si="214">IF(AK1331="","",IF(AK1331&gt;G$121,AK1331-G$121/2,AK1331/2))</f>
        <v/>
      </c>
      <c r="AM1331" s="120" t="str">
        <f t="shared" ref="AM1331:AM1394" si="215">IF(AL1331="","",0.6*G$122*(2*32.2*AL1331)^0.5)</f>
        <v/>
      </c>
    </row>
    <row r="1332" spans="26:39" ht="3" hidden="1" customHeight="1" x14ac:dyDescent="0.3">
      <c r="Z1332" s="109"/>
      <c r="AA1332" s="109"/>
      <c r="AB1332" s="130"/>
      <c r="AC1332" s="131"/>
      <c r="AD1332" s="129" t="str">
        <f t="shared" si="208"/>
        <v/>
      </c>
      <c r="AE1332" s="132" t="str">
        <f t="shared" si="209"/>
        <v/>
      </c>
      <c r="AF1332" s="129" t="str">
        <f t="shared" si="210"/>
        <v/>
      </c>
      <c r="AG1332" s="132" t="str">
        <f t="shared" si="211"/>
        <v/>
      </c>
      <c r="AH1332" s="133" t="str">
        <f t="shared" si="206"/>
        <v/>
      </c>
      <c r="AI1332" s="133" t="str">
        <f t="shared" si="212"/>
        <v/>
      </c>
      <c r="AJ1332" s="110"/>
      <c r="AK1332" s="119" t="str">
        <f t="shared" si="213"/>
        <v/>
      </c>
      <c r="AL1332" s="119" t="str">
        <f t="shared" si="214"/>
        <v/>
      </c>
      <c r="AM1332" s="120" t="str">
        <f t="shared" si="215"/>
        <v/>
      </c>
    </row>
    <row r="1333" spans="26:39" ht="3" hidden="1" customHeight="1" x14ac:dyDescent="0.3">
      <c r="Z1333" s="109"/>
      <c r="AA1333" s="109"/>
      <c r="AB1333" s="130"/>
      <c r="AC1333" s="131"/>
      <c r="AD1333" s="129" t="str">
        <f t="shared" si="208"/>
        <v/>
      </c>
      <c r="AE1333" s="132" t="str">
        <f t="shared" si="209"/>
        <v/>
      </c>
      <c r="AF1333" s="129" t="str">
        <f t="shared" si="210"/>
        <v/>
      </c>
      <c r="AG1333" s="132" t="str">
        <f t="shared" si="211"/>
        <v/>
      </c>
      <c r="AH1333" s="133" t="str">
        <f t="shared" ref="AH1333:AH1396" si="216">IF(AC1333="","",AH1332+AF1333)</f>
        <v/>
      </c>
      <c r="AI1333" s="133" t="str">
        <f t="shared" si="212"/>
        <v/>
      </c>
      <c r="AJ1333" s="110"/>
      <c r="AK1333" s="119" t="str">
        <f t="shared" si="213"/>
        <v/>
      </c>
      <c r="AL1333" s="119" t="str">
        <f t="shared" si="214"/>
        <v/>
      </c>
      <c r="AM1333" s="120" t="str">
        <f t="shared" si="215"/>
        <v/>
      </c>
    </row>
    <row r="1334" spans="26:39" ht="3" hidden="1" customHeight="1" x14ac:dyDescent="0.3">
      <c r="Z1334" s="109"/>
      <c r="AA1334" s="109"/>
      <c r="AB1334" s="130"/>
      <c r="AC1334" s="131"/>
      <c r="AD1334" s="129" t="str">
        <f t="shared" si="208"/>
        <v/>
      </c>
      <c r="AE1334" s="132" t="str">
        <f t="shared" si="209"/>
        <v/>
      </c>
      <c r="AF1334" s="129" t="str">
        <f t="shared" si="210"/>
        <v/>
      </c>
      <c r="AG1334" s="132" t="str">
        <f t="shared" si="211"/>
        <v/>
      </c>
      <c r="AH1334" s="133" t="str">
        <f t="shared" si="216"/>
        <v/>
      </c>
      <c r="AI1334" s="133" t="str">
        <f t="shared" si="212"/>
        <v/>
      </c>
      <c r="AJ1334" s="110"/>
      <c r="AK1334" s="119" t="str">
        <f t="shared" si="213"/>
        <v/>
      </c>
      <c r="AL1334" s="119" t="str">
        <f t="shared" si="214"/>
        <v/>
      </c>
      <c r="AM1334" s="120" t="str">
        <f t="shared" si="215"/>
        <v/>
      </c>
    </row>
    <row r="1335" spans="26:39" ht="3" hidden="1" customHeight="1" x14ac:dyDescent="0.3">
      <c r="Z1335" s="109"/>
      <c r="AA1335" s="109"/>
      <c r="AB1335" s="130"/>
      <c r="AC1335" s="131"/>
      <c r="AD1335" s="129" t="str">
        <f t="shared" si="208"/>
        <v/>
      </c>
      <c r="AE1335" s="132" t="str">
        <f t="shared" si="209"/>
        <v/>
      </c>
      <c r="AF1335" s="129" t="str">
        <f t="shared" si="210"/>
        <v/>
      </c>
      <c r="AG1335" s="132" t="str">
        <f t="shared" si="211"/>
        <v/>
      </c>
      <c r="AH1335" s="133" t="str">
        <f t="shared" si="216"/>
        <v/>
      </c>
      <c r="AI1335" s="133" t="str">
        <f t="shared" si="212"/>
        <v/>
      </c>
      <c r="AJ1335" s="110"/>
      <c r="AK1335" s="119" t="str">
        <f t="shared" si="213"/>
        <v/>
      </c>
      <c r="AL1335" s="119" t="str">
        <f t="shared" si="214"/>
        <v/>
      </c>
      <c r="AM1335" s="120" t="str">
        <f t="shared" si="215"/>
        <v/>
      </c>
    </row>
    <row r="1336" spans="26:39" ht="3" hidden="1" customHeight="1" x14ac:dyDescent="0.3">
      <c r="Z1336" s="109"/>
      <c r="AA1336" s="109"/>
      <c r="AB1336" s="130"/>
      <c r="AC1336" s="131"/>
      <c r="AD1336" s="129" t="str">
        <f t="shared" si="208"/>
        <v/>
      </c>
      <c r="AE1336" s="132" t="str">
        <f t="shared" si="209"/>
        <v/>
      </c>
      <c r="AF1336" s="129" t="str">
        <f t="shared" si="210"/>
        <v/>
      </c>
      <c r="AG1336" s="132" t="str">
        <f t="shared" si="211"/>
        <v/>
      </c>
      <c r="AH1336" s="133" t="str">
        <f t="shared" si="216"/>
        <v/>
      </c>
      <c r="AI1336" s="133" t="str">
        <f t="shared" si="212"/>
        <v/>
      </c>
      <c r="AJ1336" s="110"/>
      <c r="AK1336" s="119" t="str">
        <f t="shared" si="213"/>
        <v/>
      </c>
      <c r="AL1336" s="119" t="str">
        <f t="shared" si="214"/>
        <v/>
      </c>
      <c r="AM1336" s="120" t="str">
        <f t="shared" si="215"/>
        <v/>
      </c>
    </row>
    <row r="1337" spans="26:39" ht="3" hidden="1" customHeight="1" x14ac:dyDescent="0.3">
      <c r="Z1337" s="109"/>
      <c r="AA1337" s="109"/>
      <c r="AB1337" s="130"/>
      <c r="AC1337" s="131"/>
      <c r="AD1337" s="129" t="str">
        <f t="shared" si="208"/>
        <v/>
      </c>
      <c r="AE1337" s="132" t="str">
        <f t="shared" si="209"/>
        <v/>
      </c>
      <c r="AF1337" s="129" t="str">
        <f t="shared" si="210"/>
        <v/>
      </c>
      <c r="AG1337" s="132" t="str">
        <f t="shared" si="211"/>
        <v/>
      </c>
      <c r="AH1337" s="133" t="str">
        <f t="shared" si="216"/>
        <v/>
      </c>
      <c r="AI1337" s="133" t="str">
        <f t="shared" si="212"/>
        <v/>
      </c>
      <c r="AJ1337" s="110"/>
      <c r="AK1337" s="119" t="str">
        <f t="shared" si="213"/>
        <v/>
      </c>
      <c r="AL1337" s="119" t="str">
        <f t="shared" si="214"/>
        <v/>
      </c>
      <c r="AM1337" s="120" t="str">
        <f t="shared" si="215"/>
        <v/>
      </c>
    </row>
    <row r="1338" spans="26:39" ht="3" hidden="1" customHeight="1" x14ac:dyDescent="0.3">
      <c r="Z1338" s="109"/>
      <c r="AA1338" s="109"/>
      <c r="AB1338" s="130"/>
      <c r="AC1338" s="131"/>
      <c r="AD1338" s="129" t="str">
        <f t="shared" si="208"/>
        <v/>
      </c>
      <c r="AE1338" s="132" t="str">
        <f t="shared" si="209"/>
        <v/>
      </c>
      <c r="AF1338" s="129" t="str">
        <f t="shared" si="210"/>
        <v/>
      </c>
      <c r="AG1338" s="132" t="str">
        <f t="shared" si="211"/>
        <v/>
      </c>
      <c r="AH1338" s="133" t="str">
        <f t="shared" si="216"/>
        <v/>
      </c>
      <c r="AI1338" s="133" t="str">
        <f t="shared" si="212"/>
        <v/>
      </c>
      <c r="AJ1338" s="110"/>
      <c r="AK1338" s="119" t="str">
        <f t="shared" si="213"/>
        <v/>
      </c>
      <c r="AL1338" s="119" t="str">
        <f t="shared" si="214"/>
        <v/>
      </c>
      <c r="AM1338" s="120" t="str">
        <f t="shared" si="215"/>
        <v/>
      </c>
    </row>
    <row r="1339" spans="26:39" ht="3" hidden="1" customHeight="1" x14ac:dyDescent="0.3">
      <c r="Z1339" s="109"/>
      <c r="AA1339" s="109"/>
      <c r="AB1339" s="130"/>
      <c r="AC1339" s="131"/>
      <c r="AD1339" s="129" t="str">
        <f t="shared" si="208"/>
        <v/>
      </c>
      <c r="AE1339" s="132" t="str">
        <f t="shared" si="209"/>
        <v/>
      </c>
      <c r="AF1339" s="129" t="str">
        <f t="shared" si="210"/>
        <v/>
      </c>
      <c r="AG1339" s="132" t="str">
        <f t="shared" si="211"/>
        <v/>
      </c>
      <c r="AH1339" s="133" t="str">
        <f t="shared" si="216"/>
        <v/>
      </c>
      <c r="AI1339" s="133" t="str">
        <f t="shared" si="212"/>
        <v/>
      </c>
      <c r="AJ1339" s="110"/>
      <c r="AK1339" s="119" t="str">
        <f t="shared" si="213"/>
        <v/>
      </c>
      <c r="AL1339" s="119" t="str">
        <f t="shared" si="214"/>
        <v/>
      </c>
      <c r="AM1339" s="120" t="str">
        <f t="shared" si="215"/>
        <v/>
      </c>
    </row>
    <row r="1340" spans="26:39" ht="3" hidden="1" customHeight="1" x14ac:dyDescent="0.3">
      <c r="Z1340" s="109"/>
      <c r="AA1340" s="109"/>
      <c r="AB1340" s="130"/>
      <c r="AC1340" s="131"/>
      <c r="AD1340" s="129" t="str">
        <f t="shared" si="208"/>
        <v/>
      </c>
      <c r="AE1340" s="132" t="str">
        <f t="shared" si="209"/>
        <v/>
      </c>
      <c r="AF1340" s="129" t="str">
        <f t="shared" si="210"/>
        <v/>
      </c>
      <c r="AG1340" s="132" t="str">
        <f t="shared" si="211"/>
        <v/>
      </c>
      <c r="AH1340" s="133" t="str">
        <f t="shared" si="216"/>
        <v/>
      </c>
      <c r="AI1340" s="133" t="str">
        <f t="shared" si="212"/>
        <v/>
      </c>
      <c r="AJ1340" s="110"/>
      <c r="AK1340" s="119" t="str">
        <f t="shared" si="213"/>
        <v/>
      </c>
      <c r="AL1340" s="119" t="str">
        <f t="shared" si="214"/>
        <v/>
      </c>
      <c r="AM1340" s="120" t="str">
        <f t="shared" si="215"/>
        <v/>
      </c>
    </row>
    <row r="1341" spans="26:39" ht="3" hidden="1" customHeight="1" x14ac:dyDescent="0.3">
      <c r="Z1341" s="109"/>
      <c r="AA1341" s="109"/>
      <c r="AB1341" s="130"/>
      <c r="AC1341" s="131"/>
      <c r="AD1341" s="129" t="str">
        <f t="shared" si="208"/>
        <v/>
      </c>
      <c r="AE1341" s="132" t="str">
        <f t="shared" si="209"/>
        <v/>
      </c>
      <c r="AF1341" s="129" t="str">
        <f t="shared" si="210"/>
        <v/>
      </c>
      <c r="AG1341" s="132" t="str">
        <f t="shared" si="211"/>
        <v/>
      </c>
      <c r="AH1341" s="133" t="str">
        <f t="shared" si="216"/>
        <v/>
      </c>
      <c r="AI1341" s="133" t="str">
        <f t="shared" si="212"/>
        <v/>
      </c>
      <c r="AJ1341" s="110"/>
      <c r="AK1341" s="119" t="str">
        <f t="shared" si="213"/>
        <v/>
      </c>
      <c r="AL1341" s="119" t="str">
        <f t="shared" si="214"/>
        <v/>
      </c>
      <c r="AM1341" s="120" t="str">
        <f t="shared" si="215"/>
        <v/>
      </c>
    </row>
    <row r="1342" spans="26:39" ht="3" hidden="1" customHeight="1" x14ac:dyDescent="0.3">
      <c r="Z1342" s="109"/>
      <c r="AA1342" s="109"/>
      <c r="AB1342" s="130"/>
      <c r="AC1342" s="131"/>
      <c r="AD1342" s="129" t="str">
        <f t="shared" si="208"/>
        <v/>
      </c>
      <c r="AE1342" s="132" t="str">
        <f t="shared" si="209"/>
        <v/>
      </c>
      <c r="AF1342" s="129" t="str">
        <f t="shared" si="210"/>
        <v/>
      </c>
      <c r="AG1342" s="132" t="str">
        <f t="shared" si="211"/>
        <v/>
      </c>
      <c r="AH1342" s="133" t="str">
        <f t="shared" si="216"/>
        <v/>
      </c>
      <c r="AI1342" s="133" t="str">
        <f t="shared" si="212"/>
        <v/>
      </c>
      <c r="AJ1342" s="110"/>
      <c r="AK1342" s="119" t="str">
        <f t="shared" si="213"/>
        <v/>
      </c>
      <c r="AL1342" s="119" t="str">
        <f t="shared" si="214"/>
        <v/>
      </c>
      <c r="AM1342" s="120" t="str">
        <f t="shared" si="215"/>
        <v/>
      </c>
    </row>
    <row r="1343" spans="26:39" ht="3" hidden="1" customHeight="1" x14ac:dyDescent="0.3">
      <c r="Z1343" s="109"/>
      <c r="AA1343" s="109"/>
      <c r="AB1343" s="130"/>
      <c r="AC1343" s="131"/>
      <c r="AD1343" s="129" t="str">
        <f t="shared" si="208"/>
        <v/>
      </c>
      <c r="AE1343" s="132" t="str">
        <f t="shared" si="209"/>
        <v/>
      </c>
      <c r="AF1343" s="129" t="str">
        <f t="shared" si="210"/>
        <v/>
      </c>
      <c r="AG1343" s="132" t="str">
        <f t="shared" si="211"/>
        <v/>
      </c>
      <c r="AH1343" s="133" t="str">
        <f t="shared" si="216"/>
        <v/>
      </c>
      <c r="AI1343" s="133" t="str">
        <f t="shared" si="212"/>
        <v/>
      </c>
      <c r="AJ1343" s="110"/>
      <c r="AK1343" s="119" t="str">
        <f t="shared" si="213"/>
        <v/>
      </c>
      <c r="AL1343" s="119" t="str">
        <f t="shared" si="214"/>
        <v/>
      </c>
      <c r="AM1343" s="120" t="str">
        <f t="shared" si="215"/>
        <v/>
      </c>
    </row>
    <row r="1344" spans="26:39" ht="3" hidden="1" customHeight="1" x14ac:dyDescent="0.3">
      <c r="Z1344" s="109"/>
      <c r="AA1344" s="109"/>
      <c r="AB1344" s="130"/>
      <c r="AC1344" s="131"/>
      <c r="AD1344" s="129" t="str">
        <f t="shared" si="208"/>
        <v/>
      </c>
      <c r="AE1344" s="132" t="str">
        <f t="shared" si="209"/>
        <v/>
      </c>
      <c r="AF1344" s="129" t="str">
        <f t="shared" si="210"/>
        <v/>
      </c>
      <c r="AG1344" s="132" t="str">
        <f t="shared" si="211"/>
        <v/>
      </c>
      <c r="AH1344" s="133" t="str">
        <f t="shared" si="216"/>
        <v/>
      </c>
      <c r="AI1344" s="133" t="str">
        <f t="shared" si="212"/>
        <v/>
      </c>
      <c r="AJ1344" s="110"/>
      <c r="AK1344" s="119" t="str">
        <f t="shared" si="213"/>
        <v/>
      </c>
      <c r="AL1344" s="119" t="str">
        <f t="shared" si="214"/>
        <v/>
      </c>
      <c r="AM1344" s="120" t="str">
        <f t="shared" si="215"/>
        <v/>
      </c>
    </row>
    <row r="1345" spans="23:39" ht="3" hidden="1" customHeight="1" x14ac:dyDescent="0.3">
      <c r="Z1345" s="109"/>
      <c r="AA1345" s="109"/>
      <c r="AB1345" s="130"/>
      <c r="AC1345" s="131"/>
      <c r="AD1345" s="129" t="str">
        <f t="shared" si="208"/>
        <v/>
      </c>
      <c r="AE1345" s="132" t="str">
        <f t="shared" si="209"/>
        <v/>
      </c>
      <c r="AF1345" s="129" t="str">
        <f t="shared" si="210"/>
        <v/>
      </c>
      <c r="AG1345" s="132" t="str">
        <f t="shared" si="211"/>
        <v/>
      </c>
      <c r="AH1345" s="133" t="str">
        <f t="shared" si="216"/>
        <v/>
      </c>
      <c r="AI1345" s="133" t="str">
        <f t="shared" si="212"/>
        <v/>
      </c>
      <c r="AJ1345" s="110"/>
      <c r="AK1345" s="119" t="str">
        <f t="shared" si="213"/>
        <v/>
      </c>
      <c r="AL1345" s="119" t="str">
        <f t="shared" si="214"/>
        <v/>
      </c>
      <c r="AM1345" s="120" t="str">
        <f t="shared" si="215"/>
        <v/>
      </c>
    </row>
    <row r="1346" spans="23:39" ht="3" hidden="1" customHeight="1" x14ac:dyDescent="0.3">
      <c r="Z1346" s="109"/>
      <c r="AA1346" s="109"/>
      <c r="AB1346" s="130"/>
      <c r="AC1346" s="131"/>
      <c r="AD1346" s="129" t="str">
        <f t="shared" si="208"/>
        <v/>
      </c>
      <c r="AE1346" s="132" t="str">
        <f t="shared" si="209"/>
        <v/>
      </c>
      <c r="AF1346" s="129" t="str">
        <f t="shared" si="210"/>
        <v/>
      </c>
      <c r="AG1346" s="132" t="str">
        <f t="shared" si="211"/>
        <v/>
      </c>
      <c r="AH1346" s="133" t="str">
        <f t="shared" si="216"/>
        <v/>
      </c>
      <c r="AI1346" s="133" t="str">
        <f t="shared" si="212"/>
        <v/>
      </c>
      <c r="AJ1346" s="110"/>
      <c r="AK1346" s="119" t="str">
        <f t="shared" si="213"/>
        <v/>
      </c>
      <c r="AL1346" s="119" t="str">
        <f t="shared" si="214"/>
        <v/>
      </c>
      <c r="AM1346" s="120" t="str">
        <f t="shared" si="215"/>
        <v/>
      </c>
    </row>
    <row r="1347" spans="23:39" ht="3" hidden="1" customHeight="1" x14ac:dyDescent="0.3">
      <c r="Z1347" s="109"/>
      <c r="AA1347" s="109"/>
      <c r="AB1347" s="130"/>
      <c r="AC1347" s="131"/>
      <c r="AD1347" s="129" t="str">
        <f t="shared" si="208"/>
        <v/>
      </c>
      <c r="AE1347" s="132" t="str">
        <f t="shared" si="209"/>
        <v/>
      </c>
      <c r="AF1347" s="129" t="str">
        <f t="shared" si="210"/>
        <v/>
      </c>
      <c r="AG1347" s="132" t="str">
        <f t="shared" si="211"/>
        <v/>
      </c>
      <c r="AH1347" s="133" t="str">
        <f t="shared" si="216"/>
        <v/>
      </c>
      <c r="AI1347" s="133" t="str">
        <f t="shared" si="212"/>
        <v/>
      </c>
      <c r="AJ1347" s="110"/>
      <c r="AK1347" s="119" t="str">
        <f t="shared" si="213"/>
        <v/>
      </c>
      <c r="AL1347" s="119" t="str">
        <f t="shared" si="214"/>
        <v/>
      </c>
      <c r="AM1347" s="120" t="str">
        <f t="shared" si="215"/>
        <v/>
      </c>
    </row>
    <row r="1348" spans="23:39" ht="3" hidden="1" customHeight="1" x14ac:dyDescent="0.3">
      <c r="Z1348" s="109"/>
      <c r="AA1348" s="109"/>
      <c r="AB1348" s="130"/>
      <c r="AC1348" s="131"/>
      <c r="AD1348" s="129" t="str">
        <f t="shared" ref="AD1348:AD1351" si="217">IF(AC1348="","",AD$1251+(2*(AC1348-AC$1251)*AA$1256))</f>
        <v/>
      </c>
      <c r="AE1348" s="132" t="str">
        <f t="shared" si="209"/>
        <v/>
      </c>
      <c r="AF1348" s="129" t="str">
        <f t="shared" si="210"/>
        <v/>
      </c>
      <c r="AG1348" s="132" t="str">
        <f t="shared" si="211"/>
        <v/>
      </c>
      <c r="AH1348" s="133" t="str">
        <f t="shared" si="216"/>
        <v/>
      </c>
      <c r="AI1348" s="133" t="str">
        <f t="shared" si="212"/>
        <v/>
      </c>
      <c r="AJ1348" s="110"/>
      <c r="AK1348" s="119" t="str">
        <f t="shared" si="213"/>
        <v/>
      </c>
      <c r="AL1348" s="119" t="str">
        <f t="shared" si="214"/>
        <v/>
      </c>
      <c r="AM1348" s="120" t="str">
        <f t="shared" si="215"/>
        <v/>
      </c>
    </row>
    <row r="1349" spans="23:39" ht="3" hidden="1" customHeight="1" x14ac:dyDescent="0.3">
      <c r="Z1349" s="109"/>
      <c r="AA1349" s="109"/>
      <c r="AB1349" s="130"/>
      <c r="AC1349" s="131"/>
      <c r="AD1349" s="129" t="str">
        <f t="shared" si="217"/>
        <v/>
      </c>
      <c r="AE1349" s="132" t="str">
        <f t="shared" si="209"/>
        <v/>
      </c>
      <c r="AF1349" s="129" t="str">
        <f t="shared" si="210"/>
        <v/>
      </c>
      <c r="AG1349" s="132" t="str">
        <f t="shared" si="211"/>
        <v/>
      </c>
      <c r="AH1349" s="133" t="str">
        <f t="shared" si="216"/>
        <v/>
      </c>
      <c r="AI1349" s="133" t="str">
        <f t="shared" si="212"/>
        <v/>
      </c>
      <c r="AJ1349" s="110"/>
      <c r="AK1349" s="119" t="str">
        <f t="shared" si="213"/>
        <v/>
      </c>
      <c r="AL1349" s="119" t="str">
        <f t="shared" si="214"/>
        <v/>
      </c>
      <c r="AM1349" s="120" t="str">
        <f t="shared" si="215"/>
        <v/>
      </c>
    </row>
    <row r="1350" spans="23:39" ht="3" hidden="1" customHeight="1" x14ac:dyDescent="0.3">
      <c r="Z1350" s="109"/>
      <c r="AA1350" s="109"/>
      <c r="AB1350" s="130"/>
      <c r="AC1350" s="131"/>
      <c r="AD1350" s="129" t="str">
        <f t="shared" si="217"/>
        <v/>
      </c>
      <c r="AE1350" s="132" t="str">
        <f t="shared" si="209"/>
        <v/>
      </c>
      <c r="AF1350" s="129" t="str">
        <f t="shared" si="210"/>
        <v/>
      </c>
      <c r="AG1350" s="132" t="str">
        <f t="shared" si="211"/>
        <v/>
      </c>
      <c r="AH1350" s="133" t="str">
        <f t="shared" si="216"/>
        <v/>
      </c>
      <c r="AI1350" s="133" t="str">
        <f t="shared" si="212"/>
        <v/>
      </c>
      <c r="AJ1350" s="110"/>
      <c r="AK1350" s="119" t="str">
        <f t="shared" si="213"/>
        <v/>
      </c>
      <c r="AL1350" s="119" t="str">
        <f t="shared" si="214"/>
        <v/>
      </c>
      <c r="AM1350" s="120" t="str">
        <f t="shared" si="215"/>
        <v/>
      </c>
    </row>
    <row r="1351" spans="23:39" ht="3" hidden="1" customHeight="1" x14ac:dyDescent="0.3">
      <c r="Z1351" s="109"/>
      <c r="AA1351" s="109"/>
      <c r="AB1351" s="130"/>
      <c r="AC1351" s="131"/>
      <c r="AD1351" s="129" t="str">
        <f t="shared" si="217"/>
        <v/>
      </c>
      <c r="AE1351" s="132" t="str">
        <f t="shared" si="209"/>
        <v/>
      </c>
      <c r="AF1351" s="129" t="str">
        <f t="shared" si="210"/>
        <v/>
      </c>
      <c r="AG1351" s="132" t="str">
        <f t="shared" si="211"/>
        <v/>
      </c>
      <c r="AH1351" s="133" t="str">
        <f t="shared" si="216"/>
        <v/>
      </c>
      <c r="AI1351" s="133" t="str">
        <f t="shared" si="212"/>
        <v/>
      </c>
      <c r="AJ1351" s="110"/>
      <c r="AK1351" s="119" t="str">
        <f t="shared" si="213"/>
        <v/>
      </c>
      <c r="AL1351" s="119" t="str">
        <f t="shared" si="214"/>
        <v/>
      </c>
      <c r="AM1351" s="120" t="str">
        <f t="shared" si="215"/>
        <v/>
      </c>
    </row>
    <row r="1352" spans="23:39" ht="3" hidden="1" customHeight="1" x14ac:dyDescent="0.3">
      <c r="AB1352" s="130"/>
      <c r="AC1352" s="131"/>
      <c r="AD1352" s="129" t="str">
        <f t="shared" ref="AD1352:AD1383" si="218">IF(AC1352="","",AD$1351+(2*(AC1352-AC$1351)*AA$1356))</f>
        <v/>
      </c>
      <c r="AE1352" s="132" t="str">
        <f>IF(AC1352="","",(AD1352/2)^2*3.1415)</f>
        <v/>
      </c>
      <c r="AF1352" s="129" t="str">
        <f>IF(AC1352="","",(AC1352-AC1351)/3*(AE1351+AE1352+(AE1352*AE1351)^0.5))</f>
        <v/>
      </c>
      <c r="AG1352" s="132" t="str">
        <f>IF(AC1352="","",AG1351+AF1352)</f>
        <v/>
      </c>
      <c r="AH1352" s="133" t="str">
        <f t="shared" si="216"/>
        <v/>
      </c>
      <c r="AI1352" s="133" t="str">
        <f t="shared" si="212"/>
        <v/>
      </c>
      <c r="AJ1352" s="110"/>
      <c r="AK1352" s="119" t="str">
        <f t="shared" si="213"/>
        <v/>
      </c>
      <c r="AL1352" s="119" t="str">
        <f t="shared" si="214"/>
        <v/>
      </c>
      <c r="AM1352" s="120" t="str">
        <f t="shared" si="215"/>
        <v/>
      </c>
    </row>
    <row r="1353" spans="23:39" ht="3" hidden="1" customHeight="1" x14ac:dyDescent="0.3">
      <c r="AB1353" s="130"/>
      <c r="AC1353" s="131"/>
      <c r="AD1353" s="129" t="str">
        <f t="shared" si="218"/>
        <v/>
      </c>
      <c r="AE1353" s="132" t="str">
        <f t="shared" ref="AE1353:AE1416" si="219">IF(AC1353="","",(AD1353/2)^2*3.1415)</f>
        <v/>
      </c>
      <c r="AF1353" s="129" t="str">
        <f t="shared" ref="AF1353:AF1416" si="220">IF(AC1353="","",(AC1353-AC1352)/3*(AE1352+AE1353+(AE1353*AE1352)^0.5))</f>
        <v/>
      </c>
      <c r="AG1353" s="132" t="str">
        <f t="shared" ref="AG1353:AG1416" si="221">IF(AC1353="","",AG1352+AF1353)</f>
        <v/>
      </c>
      <c r="AH1353" s="133" t="str">
        <f t="shared" si="216"/>
        <v/>
      </c>
      <c r="AI1353" s="133" t="str">
        <f t="shared" si="212"/>
        <v/>
      </c>
      <c r="AJ1353" s="110"/>
      <c r="AK1353" s="119" t="str">
        <f t="shared" si="213"/>
        <v/>
      </c>
      <c r="AL1353" s="119" t="str">
        <f t="shared" si="214"/>
        <v/>
      </c>
      <c r="AM1353" s="120" t="str">
        <f t="shared" si="215"/>
        <v/>
      </c>
    </row>
    <row r="1354" spans="23:39" ht="3" hidden="1" customHeight="1" x14ac:dyDescent="0.3">
      <c r="W1354" s="112"/>
      <c r="X1354" s="125"/>
      <c r="Y1354" s="125"/>
      <c r="Z1354" s="126"/>
      <c r="AA1354" s="126"/>
      <c r="AB1354" s="130"/>
      <c r="AC1354" s="131"/>
      <c r="AD1354" s="129" t="str">
        <f t="shared" si="218"/>
        <v/>
      </c>
      <c r="AE1354" s="132" t="str">
        <f t="shared" si="219"/>
        <v/>
      </c>
      <c r="AF1354" s="129" t="str">
        <f t="shared" si="220"/>
        <v/>
      </c>
      <c r="AG1354" s="132" t="str">
        <f t="shared" si="221"/>
        <v/>
      </c>
      <c r="AH1354" s="133" t="str">
        <f t="shared" si="216"/>
        <v/>
      </c>
      <c r="AI1354" s="133" t="str">
        <f t="shared" si="212"/>
        <v/>
      </c>
      <c r="AJ1354" s="110"/>
      <c r="AK1354" s="119" t="str">
        <f t="shared" si="213"/>
        <v/>
      </c>
      <c r="AL1354" s="119" t="str">
        <f t="shared" si="214"/>
        <v/>
      </c>
      <c r="AM1354" s="120" t="str">
        <f t="shared" si="215"/>
        <v/>
      </c>
    </row>
    <row r="1355" spans="23:39" ht="3" hidden="1" customHeight="1" x14ac:dyDescent="0.3">
      <c r="X1355" s="110"/>
      <c r="Z1355" s="129"/>
      <c r="AA1355" s="109"/>
      <c r="AB1355" s="130"/>
      <c r="AC1355" s="131"/>
      <c r="AD1355" s="129" t="str">
        <f t="shared" si="218"/>
        <v/>
      </c>
      <c r="AE1355" s="132" t="str">
        <f t="shared" si="219"/>
        <v/>
      </c>
      <c r="AF1355" s="129" t="str">
        <f t="shared" si="220"/>
        <v/>
      </c>
      <c r="AG1355" s="132" t="str">
        <f t="shared" si="221"/>
        <v/>
      </c>
      <c r="AH1355" s="133" t="str">
        <f t="shared" si="216"/>
        <v/>
      </c>
      <c r="AI1355" s="133" t="str">
        <f t="shared" si="212"/>
        <v/>
      </c>
      <c r="AJ1355" s="110"/>
      <c r="AK1355" s="119" t="str">
        <f t="shared" si="213"/>
        <v/>
      </c>
      <c r="AL1355" s="119" t="str">
        <f t="shared" si="214"/>
        <v/>
      </c>
      <c r="AM1355" s="120" t="str">
        <f t="shared" si="215"/>
        <v/>
      </c>
    </row>
    <row r="1356" spans="23:39" ht="3" hidden="1" customHeight="1" x14ac:dyDescent="0.3">
      <c r="X1356" s="110"/>
      <c r="Z1356" s="129"/>
      <c r="AA1356" s="109"/>
      <c r="AB1356" s="130"/>
      <c r="AC1356" s="131"/>
      <c r="AD1356" s="129" t="str">
        <f t="shared" si="218"/>
        <v/>
      </c>
      <c r="AE1356" s="132" t="str">
        <f t="shared" si="219"/>
        <v/>
      </c>
      <c r="AF1356" s="129" t="str">
        <f t="shared" si="220"/>
        <v/>
      </c>
      <c r="AG1356" s="132" t="str">
        <f t="shared" si="221"/>
        <v/>
      </c>
      <c r="AH1356" s="133" t="str">
        <f t="shared" si="216"/>
        <v/>
      </c>
      <c r="AI1356" s="133" t="str">
        <f t="shared" si="212"/>
        <v/>
      </c>
      <c r="AJ1356" s="110"/>
      <c r="AK1356" s="119" t="str">
        <f t="shared" si="213"/>
        <v/>
      </c>
      <c r="AL1356" s="119" t="str">
        <f t="shared" si="214"/>
        <v/>
      </c>
      <c r="AM1356" s="120" t="str">
        <f t="shared" si="215"/>
        <v/>
      </c>
    </row>
    <row r="1357" spans="23:39" ht="3" hidden="1" customHeight="1" x14ac:dyDescent="0.3">
      <c r="Z1357" s="109"/>
      <c r="AA1357" s="109"/>
      <c r="AB1357" s="130"/>
      <c r="AC1357" s="131"/>
      <c r="AD1357" s="129" t="str">
        <f t="shared" si="218"/>
        <v/>
      </c>
      <c r="AE1357" s="132" t="str">
        <f t="shared" si="219"/>
        <v/>
      </c>
      <c r="AF1357" s="129" t="str">
        <f t="shared" si="220"/>
        <v/>
      </c>
      <c r="AG1357" s="132" t="str">
        <f t="shared" si="221"/>
        <v/>
      </c>
      <c r="AH1357" s="133" t="str">
        <f t="shared" si="216"/>
        <v/>
      </c>
      <c r="AI1357" s="133" t="str">
        <f t="shared" si="212"/>
        <v/>
      </c>
      <c r="AJ1357" s="110"/>
      <c r="AK1357" s="119" t="str">
        <f t="shared" si="213"/>
        <v/>
      </c>
      <c r="AL1357" s="119" t="str">
        <f t="shared" si="214"/>
        <v/>
      </c>
      <c r="AM1357" s="120" t="str">
        <f t="shared" si="215"/>
        <v/>
      </c>
    </row>
    <row r="1358" spans="23:39" ht="3" hidden="1" customHeight="1" x14ac:dyDescent="0.3">
      <c r="Z1358" s="109"/>
      <c r="AA1358" s="109"/>
      <c r="AB1358" s="130"/>
      <c r="AC1358" s="131"/>
      <c r="AD1358" s="129" t="str">
        <f t="shared" si="218"/>
        <v/>
      </c>
      <c r="AE1358" s="132" t="str">
        <f t="shared" si="219"/>
        <v/>
      </c>
      <c r="AF1358" s="129" t="str">
        <f t="shared" si="220"/>
        <v/>
      </c>
      <c r="AG1358" s="132" t="str">
        <f t="shared" si="221"/>
        <v/>
      </c>
      <c r="AH1358" s="133" t="str">
        <f t="shared" si="216"/>
        <v/>
      </c>
      <c r="AI1358" s="133" t="str">
        <f t="shared" si="212"/>
        <v/>
      </c>
      <c r="AJ1358" s="110"/>
      <c r="AK1358" s="119" t="str">
        <f t="shared" si="213"/>
        <v/>
      </c>
      <c r="AL1358" s="119" t="str">
        <f t="shared" si="214"/>
        <v/>
      </c>
      <c r="AM1358" s="120" t="str">
        <f t="shared" si="215"/>
        <v/>
      </c>
    </row>
    <row r="1359" spans="23:39" ht="3" hidden="1" customHeight="1" x14ac:dyDescent="0.3">
      <c r="Z1359" s="109"/>
      <c r="AA1359" s="109"/>
      <c r="AB1359" s="130"/>
      <c r="AC1359" s="131"/>
      <c r="AD1359" s="129" t="str">
        <f t="shared" si="218"/>
        <v/>
      </c>
      <c r="AE1359" s="132" t="str">
        <f t="shared" si="219"/>
        <v/>
      </c>
      <c r="AF1359" s="129" t="str">
        <f t="shared" si="220"/>
        <v/>
      </c>
      <c r="AG1359" s="132" t="str">
        <f t="shared" si="221"/>
        <v/>
      </c>
      <c r="AH1359" s="133" t="str">
        <f t="shared" si="216"/>
        <v/>
      </c>
      <c r="AI1359" s="133" t="str">
        <f t="shared" si="212"/>
        <v/>
      </c>
      <c r="AJ1359" s="110"/>
      <c r="AK1359" s="119" t="str">
        <f t="shared" si="213"/>
        <v/>
      </c>
      <c r="AL1359" s="119" t="str">
        <f t="shared" si="214"/>
        <v/>
      </c>
      <c r="AM1359" s="120" t="str">
        <f t="shared" si="215"/>
        <v/>
      </c>
    </row>
    <row r="1360" spans="23:39" ht="3" hidden="1" customHeight="1" x14ac:dyDescent="0.3">
      <c r="Z1360" s="109"/>
      <c r="AA1360" s="109"/>
      <c r="AB1360" s="130"/>
      <c r="AC1360" s="131"/>
      <c r="AD1360" s="129" t="str">
        <f t="shared" si="218"/>
        <v/>
      </c>
      <c r="AE1360" s="132" t="str">
        <f t="shared" si="219"/>
        <v/>
      </c>
      <c r="AF1360" s="129" t="str">
        <f t="shared" si="220"/>
        <v/>
      </c>
      <c r="AG1360" s="132" t="str">
        <f t="shared" si="221"/>
        <v/>
      </c>
      <c r="AH1360" s="133" t="str">
        <f t="shared" si="216"/>
        <v/>
      </c>
      <c r="AI1360" s="133" t="str">
        <f t="shared" si="212"/>
        <v/>
      </c>
      <c r="AJ1360" s="110"/>
      <c r="AK1360" s="119" t="str">
        <f t="shared" si="213"/>
        <v/>
      </c>
      <c r="AL1360" s="119" t="str">
        <f t="shared" si="214"/>
        <v/>
      </c>
      <c r="AM1360" s="120" t="str">
        <f t="shared" si="215"/>
        <v/>
      </c>
    </row>
    <row r="1361" spans="24:39" ht="3" hidden="1" customHeight="1" x14ac:dyDescent="0.3">
      <c r="Z1361" s="109"/>
      <c r="AA1361" s="109"/>
      <c r="AB1361" s="130"/>
      <c r="AC1361" s="131"/>
      <c r="AD1361" s="129" t="str">
        <f t="shared" si="218"/>
        <v/>
      </c>
      <c r="AE1361" s="132" t="str">
        <f t="shared" si="219"/>
        <v/>
      </c>
      <c r="AF1361" s="129" t="str">
        <f t="shared" si="220"/>
        <v/>
      </c>
      <c r="AG1361" s="132" t="str">
        <f t="shared" si="221"/>
        <v/>
      </c>
      <c r="AH1361" s="133" t="str">
        <f t="shared" si="216"/>
        <v/>
      </c>
      <c r="AI1361" s="133" t="str">
        <f t="shared" si="212"/>
        <v/>
      </c>
      <c r="AJ1361" s="110"/>
      <c r="AK1361" s="119" t="str">
        <f t="shared" si="213"/>
        <v/>
      </c>
      <c r="AL1361" s="119" t="str">
        <f t="shared" si="214"/>
        <v/>
      </c>
      <c r="AM1361" s="120" t="str">
        <f t="shared" si="215"/>
        <v/>
      </c>
    </row>
    <row r="1362" spans="24:39" ht="3" hidden="1" customHeight="1" x14ac:dyDescent="0.3">
      <c r="Z1362" s="109"/>
      <c r="AA1362" s="109"/>
      <c r="AB1362" s="130"/>
      <c r="AC1362" s="131"/>
      <c r="AD1362" s="129" t="str">
        <f t="shared" si="218"/>
        <v/>
      </c>
      <c r="AE1362" s="132" t="str">
        <f t="shared" si="219"/>
        <v/>
      </c>
      <c r="AF1362" s="129" t="str">
        <f t="shared" si="220"/>
        <v/>
      </c>
      <c r="AG1362" s="132" t="str">
        <f t="shared" si="221"/>
        <v/>
      </c>
      <c r="AH1362" s="133" t="str">
        <f t="shared" si="216"/>
        <v/>
      </c>
      <c r="AI1362" s="133" t="str">
        <f t="shared" si="212"/>
        <v/>
      </c>
      <c r="AJ1362" s="110"/>
      <c r="AK1362" s="119" t="str">
        <f t="shared" si="213"/>
        <v/>
      </c>
      <c r="AL1362" s="119" t="str">
        <f t="shared" si="214"/>
        <v/>
      </c>
      <c r="AM1362" s="120" t="str">
        <f t="shared" si="215"/>
        <v/>
      </c>
    </row>
    <row r="1363" spans="24:39" ht="3" hidden="1" customHeight="1" x14ac:dyDescent="0.3">
      <c r="Z1363" s="109"/>
      <c r="AA1363" s="109"/>
      <c r="AB1363" s="130"/>
      <c r="AC1363" s="131"/>
      <c r="AD1363" s="129" t="str">
        <f t="shared" si="218"/>
        <v/>
      </c>
      <c r="AE1363" s="132" t="str">
        <f t="shared" si="219"/>
        <v/>
      </c>
      <c r="AF1363" s="129" t="str">
        <f t="shared" si="220"/>
        <v/>
      </c>
      <c r="AG1363" s="132" t="str">
        <f t="shared" si="221"/>
        <v/>
      </c>
      <c r="AH1363" s="133" t="str">
        <f t="shared" si="216"/>
        <v/>
      </c>
      <c r="AI1363" s="133" t="str">
        <f t="shared" si="212"/>
        <v/>
      </c>
      <c r="AJ1363" s="110"/>
      <c r="AK1363" s="119" t="str">
        <f t="shared" si="213"/>
        <v/>
      </c>
      <c r="AL1363" s="119" t="str">
        <f t="shared" si="214"/>
        <v/>
      </c>
      <c r="AM1363" s="120" t="str">
        <f t="shared" si="215"/>
        <v/>
      </c>
    </row>
    <row r="1364" spans="24:39" ht="3" hidden="1" customHeight="1" x14ac:dyDescent="0.3">
      <c r="Z1364" s="109"/>
      <c r="AA1364" s="109"/>
      <c r="AB1364" s="130"/>
      <c r="AC1364" s="131"/>
      <c r="AD1364" s="129" t="str">
        <f t="shared" si="218"/>
        <v/>
      </c>
      <c r="AE1364" s="132" t="str">
        <f t="shared" si="219"/>
        <v/>
      </c>
      <c r="AF1364" s="129" t="str">
        <f t="shared" si="220"/>
        <v/>
      </c>
      <c r="AG1364" s="132" t="str">
        <f t="shared" si="221"/>
        <v/>
      </c>
      <c r="AH1364" s="133" t="str">
        <f t="shared" si="216"/>
        <v/>
      </c>
      <c r="AI1364" s="133" t="str">
        <f t="shared" si="212"/>
        <v/>
      </c>
      <c r="AJ1364" s="110"/>
      <c r="AK1364" s="119" t="str">
        <f t="shared" si="213"/>
        <v/>
      </c>
      <c r="AL1364" s="119" t="str">
        <f t="shared" si="214"/>
        <v/>
      </c>
      <c r="AM1364" s="120" t="str">
        <f t="shared" si="215"/>
        <v/>
      </c>
    </row>
    <row r="1365" spans="24:39" ht="3" hidden="1" customHeight="1" x14ac:dyDescent="0.3">
      <c r="Z1365" s="109"/>
      <c r="AA1365" s="109"/>
      <c r="AB1365" s="130"/>
      <c r="AC1365" s="131"/>
      <c r="AD1365" s="129" t="str">
        <f t="shared" si="218"/>
        <v/>
      </c>
      <c r="AE1365" s="132" t="str">
        <f t="shared" si="219"/>
        <v/>
      </c>
      <c r="AF1365" s="129" t="str">
        <f t="shared" si="220"/>
        <v/>
      </c>
      <c r="AG1365" s="132" t="str">
        <f t="shared" si="221"/>
        <v/>
      </c>
      <c r="AH1365" s="133" t="str">
        <f t="shared" si="216"/>
        <v/>
      </c>
      <c r="AI1365" s="133" t="str">
        <f t="shared" si="212"/>
        <v/>
      </c>
      <c r="AJ1365" s="110"/>
      <c r="AK1365" s="119" t="str">
        <f t="shared" si="213"/>
        <v/>
      </c>
      <c r="AL1365" s="119" t="str">
        <f t="shared" si="214"/>
        <v/>
      </c>
      <c r="AM1365" s="120" t="str">
        <f t="shared" si="215"/>
        <v/>
      </c>
    </row>
    <row r="1366" spans="24:39" ht="3" hidden="1" customHeight="1" x14ac:dyDescent="0.3">
      <c r="Z1366" s="109"/>
      <c r="AA1366" s="109"/>
      <c r="AB1366" s="130"/>
      <c r="AC1366" s="131"/>
      <c r="AD1366" s="129" t="str">
        <f t="shared" si="218"/>
        <v/>
      </c>
      <c r="AE1366" s="132" t="str">
        <f t="shared" si="219"/>
        <v/>
      </c>
      <c r="AF1366" s="129" t="str">
        <f t="shared" si="220"/>
        <v/>
      </c>
      <c r="AG1366" s="132" t="str">
        <f t="shared" si="221"/>
        <v/>
      </c>
      <c r="AH1366" s="133" t="str">
        <f t="shared" si="216"/>
        <v/>
      </c>
      <c r="AI1366" s="133" t="str">
        <f t="shared" si="212"/>
        <v/>
      </c>
      <c r="AJ1366" s="110"/>
      <c r="AK1366" s="119" t="str">
        <f t="shared" si="213"/>
        <v/>
      </c>
      <c r="AL1366" s="119" t="str">
        <f t="shared" si="214"/>
        <v/>
      </c>
      <c r="AM1366" s="120" t="str">
        <f t="shared" si="215"/>
        <v/>
      </c>
    </row>
    <row r="1367" spans="24:39" ht="3" hidden="1" customHeight="1" x14ac:dyDescent="0.3">
      <c r="Z1367" s="109"/>
      <c r="AA1367" s="109"/>
      <c r="AB1367" s="130"/>
      <c r="AC1367" s="131"/>
      <c r="AD1367" s="129" t="str">
        <f t="shared" si="218"/>
        <v/>
      </c>
      <c r="AE1367" s="132" t="str">
        <f t="shared" si="219"/>
        <v/>
      </c>
      <c r="AF1367" s="129" t="str">
        <f t="shared" si="220"/>
        <v/>
      </c>
      <c r="AG1367" s="132" t="str">
        <f t="shared" si="221"/>
        <v/>
      </c>
      <c r="AH1367" s="133" t="str">
        <f t="shared" si="216"/>
        <v/>
      </c>
      <c r="AI1367" s="133" t="str">
        <f t="shared" si="212"/>
        <v/>
      </c>
      <c r="AJ1367" s="110"/>
      <c r="AK1367" s="119" t="str">
        <f t="shared" si="213"/>
        <v/>
      </c>
      <c r="AL1367" s="119" t="str">
        <f t="shared" si="214"/>
        <v/>
      </c>
      <c r="AM1367" s="120" t="str">
        <f t="shared" si="215"/>
        <v/>
      </c>
    </row>
    <row r="1368" spans="24:39" ht="3" hidden="1" customHeight="1" x14ac:dyDescent="0.3">
      <c r="Z1368" s="109"/>
      <c r="AA1368" s="109"/>
      <c r="AB1368" s="130"/>
      <c r="AC1368" s="131"/>
      <c r="AD1368" s="129" t="str">
        <f t="shared" si="218"/>
        <v/>
      </c>
      <c r="AE1368" s="132" t="str">
        <f t="shared" si="219"/>
        <v/>
      </c>
      <c r="AF1368" s="129" t="str">
        <f t="shared" si="220"/>
        <v/>
      </c>
      <c r="AG1368" s="132" t="str">
        <f t="shared" si="221"/>
        <v/>
      </c>
      <c r="AH1368" s="133" t="str">
        <f t="shared" si="216"/>
        <v/>
      </c>
      <c r="AI1368" s="133" t="str">
        <f t="shared" si="212"/>
        <v/>
      </c>
      <c r="AJ1368" s="110"/>
      <c r="AK1368" s="119" t="str">
        <f t="shared" si="213"/>
        <v/>
      </c>
      <c r="AL1368" s="119" t="str">
        <f t="shared" si="214"/>
        <v/>
      </c>
      <c r="AM1368" s="120" t="str">
        <f t="shared" si="215"/>
        <v/>
      </c>
    </row>
    <row r="1369" spans="24:39" ht="3" hidden="1" customHeight="1" x14ac:dyDescent="0.3">
      <c r="Z1369" s="109"/>
      <c r="AA1369" s="109"/>
      <c r="AB1369" s="130"/>
      <c r="AC1369" s="131"/>
      <c r="AD1369" s="129" t="str">
        <f t="shared" si="218"/>
        <v/>
      </c>
      <c r="AE1369" s="132" t="str">
        <f t="shared" si="219"/>
        <v/>
      </c>
      <c r="AF1369" s="129" t="str">
        <f t="shared" si="220"/>
        <v/>
      </c>
      <c r="AG1369" s="132" t="str">
        <f t="shared" si="221"/>
        <v/>
      </c>
      <c r="AH1369" s="133" t="str">
        <f t="shared" si="216"/>
        <v/>
      </c>
      <c r="AI1369" s="133" t="str">
        <f t="shared" si="212"/>
        <v/>
      </c>
      <c r="AJ1369" s="110"/>
      <c r="AK1369" s="119" t="str">
        <f t="shared" si="213"/>
        <v/>
      </c>
      <c r="AL1369" s="119" t="str">
        <f t="shared" si="214"/>
        <v/>
      </c>
      <c r="AM1369" s="120" t="str">
        <f t="shared" si="215"/>
        <v/>
      </c>
    </row>
    <row r="1370" spans="24:39" ht="3" hidden="1" customHeight="1" x14ac:dyDescent="0.3">
      <c r="Z1370" s="109"/>
      <c r="AA1370" s="109"/>
      <c r="AB1370" s="130"/>
      <c r="AC1370" s="131"/>
      <c r="AD1370" s="129" t="str">
        <f t="shared" si="218"/>
        <v/>
      </c>
      <c r="AE1370" s="132" t="str">
        <f t="shared" si="219"/>
        <v/>
      </c>
      <c r="AF1370" s="129" t="str">
        <f t="shared" si="220"/>
        <v/>
      </c>
      <c r="AG1370" s="132" t="str">
        <f t="shared" si="221"/>
        <v/>
      </c>
      <c r="AH1370" s="133" t="str">
        <f t="shared" si="216"/>
        <v/>
      </c>
      <c r="AI1370" s="133" t="str">
        <f t="shared" si="212"/>
        <v/>
      </c>
      <c r="AJ1370" s="110"/>
      <c r="AK1370" s="119" t="str">
        <f t="shared" si="213"/>
        <v/>
      </c>
      <c r="AL1370" s="119" t="str">
        <f t="shared" si="214"/>
        <v/>
      </c>
      <c r="AM1370" s="120" t="str">
        <f t="shared" si="215"/>
        <v/>
      </c>
    </row>
    <row r="1371" spans="24:39" ht="3" hidden="1" customHeight="1" x14ac:dyDescent="0.3">
      <c r="Z1371" s="109"/>
      <c r="AA1371" s="109"/>
      <c r="AB1371" s="130"/>
      <c r="AC1371" s="131"/>
      <c r="AD1371" s="129" t="str">
        <f t="shared" si="218"/>
        <v/>
      </c>
      <c r="AE1371" s="132" t="str">
        <f t="shared" si="219"/>
        <v/>
      </c>
      <c r="AF1371" s="129" t="str">
        <f t="shared" si="220"/>
        <v/>
      </c>
      <c r="AG1371" s="132" t="str">
        <f t="shared" si="221"/>
        <v/>
      </c>
      <c r="AH1371" s="133" t="str">
        <f t="shared" si="216"/>
        <v/>
      </c>
      <c r="AI1371" s="133" t="str">
        <f t="shared" si="212"/>
        <v/>
      </c>
      <c r="AJ1371" s="110"/>
      <c r="AK1371" s="119" t="str">
        <f t="shared" si="213"/>
        <v/>
      </c>
      <c r="AL1371" s="119" t="str">
        <f t="shared" si="214"/>
        <v/>
      </c>
      <c r="AM1371" s="120" t="str">
        <f t="shared" si="215"/>
        <v/>
      </c>
    </row>
    <row r="1372" spans="24:39" ht="3" hidden="1" customHeight="1" x14ac:dyDescent="0.3">
      <c r="X1372" s="53"/>
      <c r="Y1372" s="53"/>
      <c r="Z1372" s="109"/>
      <c r="AA1372" s="109"/>
      <c r="AB1372" s="130"/>
      <c r="AC1372" s="131"/>
      <c r="AD1372" s="129" t="str">
        <f t="shared" si="218"/>
        <v/>
      </c>
      <c r="AE1372" s="132" t="str">
        <f t="shared" si="219"/>
        <v/>
      </c>
      <c r="AF1372" s="129" t="str">
        <f t="shared" si="220"/>
        <v/>
      </c>
      <c r="AG1372" s="132" t="str">
        <f t="shared" si="221"/>
        <v/>
      </c>
      <c r="AH1372" s="133" t="str">
        <f t="shared" si="216"/>
        <v/>
      </c>
      <c r="AI1372" s="133" t="str">
        <f t="shared" si="212"/>
        <v/>
      </c>
      <c r="AJ1372" s="110"/>
      <c r="AK1372" s="119" t="str">
        <f t="shared" si="213"/>
        <v/>
      </c>
      <c r="AL1372" s="119" t="str">
        <f t="shared" si="214"/>
        <v/>
      </c>
      <c r="AM1372" s="120" t="str">
        <f t="shared" si="215"/>
        <v/>
      </c>
    </row>
    <row r="1373" spans="24:39" ht="3" hidden="1" customHeight="1" x14ac:dyDescent="0.3">
      <c r="Z1373" s="109"/>
      <c r="AA1373" s="109"/>
      <c r="AB1373" s="130"/>
      <c r="AC1373" s="131"/>
      <c r="AD1373" s="129" t="str">
        <f t="shared" si="218"/>
        <v/>
      </c>
      <c r="AE1373" s="132" t="str">
        <f t="shared" si="219"/>
        <v/>
      </c>
      <c r="AF1373" s="129" t="str">
        <f t="shared" si="220"/>
        <v/>
      </c>
      <c r="AG1373" s="132" t="str">
        <f t="shared" si="221"/>
        <v/>
      </c>
      <c r="AH1373" s="133" t="str">
        <f t="shared" si="216"/>
        <v/>
      </c>
      <c r="AI1373" s="133" t="str">
        <f t="shared" si="212"/>
        <v/>
      </c>
      <c r="AJ1373" s="110"/>
      <c r="AK1373" s="119" t="str">
        <f t="shared" si="213"/>
        <v/>
      </c>
      <c r="AL1373" s="119" t="str">
        <f t="shared" si="214"/>
        <v/>
      </c>
      <c r="AM1373" s="120" t="str">
        <f t="shared" si="215"/>
        <v/>
      </c>
    </row>
    <row r="1374" spans="24:39" ht="3" hidden="1" customHeight="1" x14ac:dyDescent="0.3">
      <c r="Z1374" s="109"/>
      <c r="AA1374" s="109"/>
      <c r="AB1374" s="130"/>
      <c r="AC1374" s="131"/>
      <c r="AD1374" s="129" t="str">
        <f t="shared" si="218"/>
        <v/>
      </c>
      <c r="AE1374" s="132" t="str">
        <f t="shared" si="219"/>
        <v/>
      </c>
      <c r="AF1374" s="129" t="str">
        <f t="shared" si="220"/>
        <v/>
      </c>
      <c r="AG1374" s="132" t="str">
        <f t="shared" si="221"/>
        <v/>
      </c>
      <c r="AH1374" s="133" t="str">
        <f t="shared" si="216"/>
        <v/>
      </c>
      <c r="AI1374" s="133" t="str">
        <f t="shared" si="212"/>
        <v/>
      </c>
      <c r="AJ1374" s="110"/>
      <c r="AK1374" s="119" t="str">
        <f t="shared" si="213"/>
        <v/>
      </c>
      <c r="AL1374" s="119" t="str">
        <f t="shared" si="214"/>
        <v/>
      </c>
      <c r="AM1374" s="120" t="str">
        <f t="shared" si="215"/>
        <v/>
      </c>
    </row>
    <row r="1375" spans="24:39" ht="3" hidden="1" customHeight="1" x14ac:dyDescent="0.3">
      <c r="Z1375" s="109"/>
      <c r="AA1375" s="109"/>
      <c r="AB1375" s="130"/>
      <c r="AC1375" s="131"/>
      <c r="AD1375" s="129" t="str">
        <f t="shared" si="218"/>
        <v/>
      </c>
      <c r="AE1375" s="132" t="str">
        <f t="shared" si="219"/>
        <v/>
      </c>
      <c r="AF1375" s="129" t="str">
        <f t="shared" si="220"/>
        <v/>
      </c>
      <c r="AG1375" s="132" t="str">
        <f t="shared" si="221"/>
        <v/>
      </c>
      <c r="AH1375" s="133" t="str">
        <f t="shared" si="216"/>
        <v/>
      </c>
      <c r="AI1375" s="133" t="str">
        <f t="shared" si="212"/>
        <v/>
      </c>
      <c r="AJ1375" s="110"/>
      <c r="AK1375" s="119" t="str">
        <f t="shared" si="213"/>
        <v/>
      </c>
      <c r="AL1375" s="119" t="str">
        <f t="shared" si="214"/>
        <v/>
      </c>
      <c r="AM1375" s="120" t="str">
        <f t="shared" si="215"/>
        <v/>
      </c>
    </row>
    <row r="1376" spans="24:39" ht="3" hidden="1" customHeight="1" x14ac:dyDescent="0.3">
      <c r="Z1376" s="109"/>
      <c r="AA1376" s="109"/>
      <c r="AB1376" s="130"/>
      <c r="AC1376" s="131"/>
      <c r="AD1376" s="129" t="str">
        <f t="shared" si="218"/>
        <v/>
      </c>
      <c r="AE1376" s="132" t="str">
        <f t="shared" si="219"/>
        <v/>
      </c>
      <c r="AF1376" s="129" t="str">
        <f t="shared" si="220"/>
        <v/>
      </c>
      <c r="AG1376" s="132" t="str">
        <f t="shared" si="221"/>
        <v/>
      </c>
      <c r="AH1376" s="133" t="str">
        <f t="shared" si="216"/>
        <v/>
      </c>
      <c r="AI1376" s="133" t="str">
        <f t="shared" si="212"/>
        <v/>
      </c>
      <c r="AJ1376" s="110"/>
      <c r="AK1376" s="119" t="str">
        <f t="shared" si="213"/>
        <v/>
      </c>
      <c r="AL1376" s="119" t="str">
        <f t="shared" si="214"/>
        <v/>
      </c>
      <c r="AM1376" s="120" t="str">
        <f t="shared" si="215"/>
        <v/>
      </c>
    </row>
    <row r="1377" spans="26:39" ht="3" hidden="1" customHeight="1" x14ac:dyDescent="0.3">
      <c r="Z1377" s="109"/>
      <c r="AA1377" s="109"/>
      <c r="AB1377" s="130"/>
      <c r="AC1377" s="131"/>
      <c r="AD1377" s="129" t="str">
        <f t="shared" si="218"/>
        <v/>
      </c>
      <c r="AE1377" s="132" t="str">
        <f t="shared" si="219"/>
        <v/>
      </c>
      <c r="AF1377" s="129" t="str">
        <f t="shared" si="220"/>
        <v/>
      </c>
      <c r="AG1377" s="132" t="str">
        <f t="shared" si="221"/>
        <v/>
      </c>
      <c r="AH1377" s="133" t="str">
        <f t="shared" si="216"/>
        <v/>
      </c>
      <c r="AI1377" s="133" t="str">
        <f t="shared" si="212"/>
        <v/>
      </c>
      <c r="AJ1377" s="110"/>
      <c r="AK1377" s="119" t="str">
        <f t="shared" si="213"/>
        <v/>
      </c>
      <c r="AL1377" s="119" t="str">
        <f t="shared" si="214"/>
        <v/>
      </c>
      <c r="AM1377" s="120" t="str">
        <f t="shared" si="215"/>
        <v/>
      </c>
    </row>
    <row r="1378" spans="26:39" ht="3" hidden="1" customHeight="1" x14ac:dyDescent="0.3">
      <c r="Z1378" s="109"/>
      <c r="AA1378" s="109"/>
      <c r="AB1378" s="130"/>
      <c r="AC1378" s="131"/>
      <c r="AD1378" s="129" t="str">
        <f t="shared" si="218"/>
        <v/>
      </c>
      <c r="AE1378" s="132" t="str">
        <f t="shared" si="219"/>
        <v/>
      </c>
      <c r="AF1378" s="129" t="str">
        <f t="shared" si="220"/>
        <v/>
      </c>
      <c r="AG1378" s="132" t="str">
        <f t="shared" si="221"/>
        <v/>
      </c>
      <c r="AH1378" s="133" t="str">
        <f t="shared" si="216"/>
        <v/>
      </c>
      <c r="AI1378" s="133" t="str">
        <f t="shared" si="212"/>
        <v/>
      </c>
      <c r="AJ1378" s="110"/>
      <c r="AK1378" s="119" t="str">
        <f t="shared" si="213"/>
        <v/>
      </c>
      <c r="AL1378" s="119" t="str">
        <f t="shared" si="214"/>
        <v/>
      </c>
      <c r="AM1378" s="120" t="str">
        <f t="shared" si="215"/>
        <v/>
      </c>
    </row>
    <row r="1379" spans="26:39" ht="3" hidden="1" customHeight="1" x14ac:dyDescent="0.3">
      <c r="Z1379" s="109"/>
      <c r="AA1379" s="109"/>
      <c r="AB1379" s="130"/>
      <c r="AC1379" s="131"/>
      <c r="AD1379" s="129" t="str">
        <f t="shared" si="218"/>
        <v/>
      </c>
      <c r="AE1379" s="132" t="str">
        <f t="shared" si="219"/>
        <v/>
      </c>
      <c r="AF1379" s="129" t="str">
        <f t="shared" si="220"/>
        <v/>
      </c>
      <c r="AG1379" s="132" t="str">
        <f t="shared" si="221"/>
        <v/>
      </c>
      <c r="AH1379" s="133" t="str">
        <f t="shared" si="216"/>
        <v/>
      </c>
      <c r="AI1379" s="133" t="str">
        <f t="shared" si="212"/>
        <v/>
      </c>
      <c r="AJ1379" s="110"/>
      <c r="AK1379" s="119" t="str">
        <f t="shared" si="213"/>
        <v/>
      </c>
      <c r="AL1379" s="119" t="str">
        <f t="shared" si="214"/>
        <v/>
      </c>
      <c r="AM1379" s="120" t="str">
        <f t="shared" si="215"/>
        <v/>
      </c>
    </row>
    <row r="1380" spans="26:39" ht="3" hidden="1" customHeight="1" x14ac:dyDescent="0.3">
      <c r="Z1380" s="109"/>
      <c r="AA1380" s="109"/>
      <c r="AB1380" s="130"/>
      <c r="AC1380" s="131"/>
      <c r="AD1380" s="129" t="str">
        <f t="shared" si="218"/>
        <v/>
      </c>
      <c r="AE1380" s="132" t="str">
        <f t="shared" si="219"/>
        <v/>
      </c>
      <c r="AF1380" s="129" t="str">
        <f t="shared" si="220"/>
        <v/>
      </c>
      <c r="AG1380" s="132" t="str">
        <f t="shared" si="221"/>
        <v/>
      </c>
      <c r="AH1380" s="133" t="str">
        <f t="shared" si="216"/>
        <v/>
      </c>
      <c r="AI1380" s="133" t="str">
        <f t="shared" si="212"/>
        <v/>
      </c>
      <c r="AJ1380" s="110"/>
      <c r="AK1380" s="119" t="str">
        <f t="shared" si="213"/>
        <v/>
      </c>
      <c r="AL1380" s="119" t="str">
        <f t="shared" si="214"/>
        <v/>
      </c>
      <c r="AM1380" s="120" t="str">
        <f t="shared" si="215"/>
        <v/>
      </c>
    </row>
    <row r="1381" spans="26:39" ht="3" hidden="1" customHeight="1" x14ac:dyDescent="0.3">
      <c r="Z1381" s="109"/>
      <c r="AA1381" s="109"/>
      <c r="AB1381" s="130"/>
      <c r="AC1381" s="131"/>
      <c r="AD1381" s="129" t="str">
        <f t="shared" si="218"/>
        <v/>
      </c>
      <c r="AE1381" s="132" t="str">
        <f t="shared" si="219"/>
        <v/>
      </c>
      <c r="AF1381" s="129" t="str">
        <f t="shared" si="220"/>
        <v/>
      </c>
      <c r="AG1381" s="132" t="str">
        <f t="shared" si="221"/>
        <v/>
      </c>
      <c r="AH1381" s="133" t="str">
        <f t="shared" si="216"/>
        <v/>
      </c>
      <c r="AI1381" s="133" t="str">
        <f t="shared" si="212"/>
        <v/>
      </c>
      <c r="AJ1381" s="110"/>
      <c r="AK1381" s="119" t="str">
        <f t="shared" si="213"/>
        <v/>
      </c>
      <c r="AL1381" s="119" t="str">
        <f t="shared" si="214"/>
        <v/>
      </c>
      <c r="AM1381" s="120" t="str">
        <f t="shared" si="215"/>
        <v/>
      </c>
    </row>
    <row r="1382" spans="26:39" ht="3" hidden="1" customHeight="1" x14ac:dyDescent="0.3">
      <c r="Z1382" s="109"/>
      <c r="AA1382" s="109"/>
      <c r="AB1382" s="130"/>
      <c r="AC1382" s="131"/>
      <c r="AD1382" s="129" t="str">
        <f t="shared" si="218"/>
        <v/>
      </c>
      <c r="AE1382" s="132" t="str">
        <f t="shared" si="219"/>
        <v/>
      </c>
      <c r="AF1382" s="129" t="str">
        <f t="shared" si="220"/>
        <v/>
      </c>
      <c r="AG1382" s="132" t="str">
        <f t="shared" si="221"/>
        <v/>
      </c>
      <c r="AH1382" s="133" t="str">
        <f t="shared" si="216"/>
        <v/>
      </c>
      <c r="AI1382" s="133" t="str">
        <f t="shared" si="212"/>
        <v/>
      </c>
      <c r="AJ1382" s="110"/>
      <c r="AK1382" s="119" t="str">
        <f t="shared" si="213"/>
        <v/>
      </c>
      <c r="AL1382" s="119" t="str">
        <f t="shared" si="214"/>
        <v/>
      </c>
      <c r="AM1382" s="120" t="str">
        <f t="shared" si="215"/>
        <v/>
      </c>
    </row>
    <row r="1383" spans="26:39" ht="3" hidden="1" customHeight="1" x14ac:dyDescent="0.3">
      <c r="Z1383" s="109"/>
      <c r="AA1383" s="109"/>
      <c r="AB1383" s="130"/>
      <c r="AC1383" s="131"/>
      <c r="AD1383" s="129" t="str">
        <f t="shared" si="218"/>
        <v/>
      </c>
      <c r="AE1383" s="132" t="str">
        <f t="shared" si="219"/>
        <v/>
      </c>
      <c r="AF1383" s="129" t="str">
        <f t="shared" si="220"/>
        <v/>
      </c>
      <c r="AG1383" s="132" t="str">
        <f t="shared" si="221"/>
        <v/>
      </c>
      <c r="AH1383" s="133" t="str">
        <f t="shared" si="216"/>
        <v/>
      </c>
      <c r="AI1383" s="133" t="str">
        <f t="shared" si="212"/>
        <v/>
      </c>
      <c r="AJ1383" s="110"/>
      <c r="AK1383" s="119" t="str">
        <f t="shared" si="213"/>
        <v/>
      </c>
      <c r="AL1383" s="119" t="str">
        <f t="shared" si="214"/>
        <v/>
      </c>
      <c r="AM1383" s="120" t="str">
        <f t="shared" si="215"/>
        <v/>
      </c>
    </row>
    <row r="1384" spans="26:39" ht="3" hidden="1" customHeight="1" x14ac:dyDescent="0.3">
      <c r="Z1384" s="109"/>
      <c r="AA1384" s="109"/>
      <c r="AB1384" s="130"/>
      <c r="AC1384" s="131"/>
      <c r="AD1384" s="129" t="str">
        <f t="shared" ref="AD1384:AD1415" si="222">IF(AC1384="","",AD$1351+(2*(AC1384-AC$1351)*AA$1356))</f>
        <v/>
      </c>
      <c r="AE1384" s="132" t="str">
        <f t="shared" si="219"/>
        <v/>
      </c>
      <c r="AF1384" s="129" t="str">
        <f t="shared" si="220"/>
        <v/>
      </c>
      <c r="AG1384" s="132" t="str">
        <f t="shared" si="221"/>
        <v/>
      </c>
      <c r="AH1384" s="133" t="str">
        <f t="shared" si="216"/>
        <v/>
      </c>
      <c r="AI1384" s="133" t="str">
        <f t="shared" si="212"/>
        <v/>
      </c>
      <c r="AJ1384" s="110"/>
      <c r="AK1384" s="119" t="str">
        <f t="shared" si="213"/>
        <v/>
      </c>
      <c r="AL1384" s="119" t="str">
        <f t="shared" si="214"/>
        <v/>
      </c>
      <c r="AM1384" s="120" t="str">
        <f t="shared" si="215"/>
        <v/>
      </c>
    </row>
    <row r="1385" spans="26:39" ht="3" hidden="1" customHeight="1" x14ac:dyDescent="0.3">
      <c r="Z1385" s="109"/>
      <c r="AA1385" s="109"/>
      <c r="AB1385" s="130"/>
      <c r="AC1385" s="131"/>
      <c r="AD1385" s="129" t="str">
        <f t="shared" si="222"/>
        <v/>
      </c>
      <c r="AE1385" s="132" t="str">
        <f t="shared" si="219"/>
        <v/>
      </c>
      <c r="AF1385" s="129" t="str">
        <f t="shared" si="220"/>
        <v/>
      </c>
      <c r="AG1385" s="132" t="str">
        <f t="shared" si="221"/>
        <v/>
      </c>
      <c r="AH1385" s="133" t="str">
        <f t="shared" si="216"/>
        <v/>
      </c>
      <c r="AI1385" s="133" t="str">
        <f t="shared" si="212"/>
        <v/>
      </c>
      <c r="AJ1385" s="110"/>
      <c r="AK1385" s="119" t="str">
        <f t="shared" si="213"/>
        <v/>
      </c>
      <c r="AL1385" s="119" t="str">
        <f t="shared" si="214"/>
        <v/>
      </c>
      <c r="AM1385" s="120" t="str">
        <f t="shared" si="215"/>
        <v/>
      </c>
    </row>
    <row r="1386" spans="26:39" ht="3" hidden="1" customHeight="1" x14ac:dyDescent="0.3">
      <c r="Z1386" s="109"/>
      <c r="AA1386" s="109"/>
      <c r="AB1386" s="130"/>
      <c r="AC1386" s="131"/>
      <c r="AD1386" s="129" t="str">
        <f t="shared" si="222"/>
        <v/>
      </c>
      <c r="AE1386" s="132" t="str">
        <f t="shared" si="219"/>
        <v/>
      </c>
      <c r="AF1386" s="129" t="str">
        <f t="shared" si="220"/>
        <v/>
      </c>
      <c r="AG1386" s="132" t="str">
        <f t="shared" si="221"/>
        <v/>
      </c>
      <c r="AH1386" s="133" t="str">
        <f t="shared" si="216"/>
        <v/>
      </c>
      <c r="AI1386" s="133" t="str">
        <f t="shared" si="212"/>
        <v/>
      </c>
      <c r="AJ1386" s="110"/>
      <c r="AK1386" s="119" t="str">
        <f t="shared" si="213"/>
        <v/>
      </c>
      <c r="AL1386" s="119" t="str">
        <f t="shared" si="214"/>
        <v/>
      </c>
      <c r="AM1386" s="120" t="str">
        <f t="shared" si="215"/>
        <v/>
      </c>
    </row>
    <row r="1387" spans="26:39" ht="3" hidden="1" customHeight="1" x14ac:dyDescent="0.3">
      <c r="Z1387" s="109"/>
      <c r="AA1387" s="109"/>
      <c r="AB1387" s="130"/>
      <c r="AC1387" s="131"/>
      <c r="AD1387" s="129" t="str">
        <f t="shared" si="222"/>
        <v/>
      </c>
      <c r="AE1387" s="132" t="str">
        <f t="shared" si="219"/>
        <v/>
      </c>
      <c r="AF1387" s="129" t="str">
        <f t="shared" si="220"/>
        <v/>
      </c>
      <c r="AG1387" s="132" t="str">
        <f t="shared" si="221"/>
        <v/>
      </c>
      <c r="AH1387" s="133" t="str">
        <f t="shared" si="216"/>
        <v/>
      </c>
      <c r="AI1387" s="133" t="str">
        <f t="shared" si="212"/>
        <v/>
      </c>
      <c r="AJ1387" s="110"/>
      <c r="AK1387" s="119" t="str">
        <f t="shared" si="213"/>
        <v/>
      </c>
      <c r="AL1387" s="119" t="str">
        <f t="shared" si="214"/>
        <v/>
      </c>
      <c r="AM1387" s="120" t="str">
        <f t="shared" si="215"/>
        <v/>
      </c>
    </row>
    <row r="1388" spans="26:39" ht="3" hidden="1" customHeight="1" x14ac:dyDescent="0.3">
      <c r="Z1388" s="109"/>
      <c r="AA1388" s="109"/>
      <c r="AB1388" s="130"/>
      <c r="AC1388" s="131"/>
      <c r="AD1388" s="129" t="str">
        <f t="shared" si="222"/>
        <v/>
      </c>
      <c r="AE1388" s="132" t="str">
        <f t="shared" si="219"/>
        <v/>
      </c>
      <c r="AF1388" s="129" t="str">
        <f t="shared" si="220"/>
        <v/>
      </c>
      <c r="AG1388" s="132" t="str">
        <f t="shared" si="221"/>
        <v/>
      </c>
      <c r="AH1388" s="133" t="str">
        <f t="shared" si="216"/>
        <v/>
      </c>
      <c r="AI1388" s="133" t="str">
        <f t="shared" si="212"/>
        <v/>
      </c>
      <c r="AJ1388" s="110"/>
      <c r="AK1388" s="119" t="str">
        <f t="shared" si="213"/>
        <v/>
      </c>
      <c r="AL1388" s="119" t="str">
        <f t="shared" si="214"/>
        <v/>
      </c>
      <c r="AM1388" s="120" t="str">
        <f t="shared" si="215"/>
        <v/>
      </c>
    </row>
    <row r="1389" spans="26:39" ht="3" hidden="1" customHeight="1" x14ac:dyDescent="0.3">
      <c r="Z1389" s="109"/>
      <c r="AA1389" s="109"/>
      <c r="AB1389" s="130"/>
      <c r="AC1389" s="131"/>
      <c r="AD1389" s="129" t="str">
        <f t="shared" si="222"/>
        <v/>
      </c>
      <c r="AE1389" s="132" t="str">
        <f t="shared" si="219"/>
        <v/>
      </c>
      <c r="AF1389" s="129" t="str">
        <f t="shared" si="220"/>
        <v/>
      </c>
      <c r="AG1389" s="132" t="str">
        <f t="shared" si="221"/>
        <v/>
      </c>
      <c r="AH1389" s="133" t="str">
        <f t="shared" si="216"/>
        <v/>
      </c>
      <c r="AI1389" s="133" t="str">
        <f t="shared" si="212"/>
        <v/>
      </c>
      <c r="AJ1389" s="110"/>
      <c r="AK1389" s="119" t="str">
        <f t="shared" si="213"/>
        <v/>
      </c>
      <c r="AL1389" s="119" t="str">
        <f t="shared" si="214"/>
        <v/>
      </c>
      <c r="AM1389" s="120" t="str">
        <f t="shared" si="215"/>
        <v/>
      </c>
    </row>
    <row r="1390" spans="26:39" ht="3" hidden="1" customHeight="1" x14ac:dyDescent="0.3">
      <c r="Z1390" s="109"/>
      <c r="AA1390" s="109"/>
      <c r="AB1390" s="130"/>
      <c r="AC1390" s="131"/>
      <c r="AD1390" s="129" t="str">
        <f t="shared" si="222"/>
        <v/>
      </c>
      <c r="AE1390" s="132" t="str">
        <f t="shared" si="219"/>
        <v/>
      </c>
      <c r="AF1390" s="129" t="str">
        <f t="shared" si="220"/>
        <v/>
      </c>
      <c r="AG1390" s="132" t="str">
        <f t="shared" si="221"/>
        <v/>
      </c>
      <c r="AH1390" s="133" t="str">
        <f t="shared" si="216"/>
        <v/>
      </c>
      <c r="AI1390" s="133" t="str">
        <f t="shared" si="212"/>
        <v/>
      </c>
      <c r="AJ1390" s="110"/>
      <c r="AK1390" s="119" t="str">
        <f t="shared" si="213"/>
        <v/>
      </c>
      <c r="AL1390" s="119" t="str">
        <f t="shared" si="214"/>
        <v/>
      </c>
      <c r="AM1390" s="120" t="str">
        <f t="shared" si="215"/>
        <v/>
      </c>
    </row>
    <row r="1391" spans="26:39" ht="3" hidden="1" customHeight="1" x14ac:dyDescent="0.3">
      <c r="Z1391" s="109"/>
      <c r="AA1391" s="109"/>
      <c r="AB1391" s="130"/>
      <c r="AC1391" s="131"/>
      <c r="AD1391" s="129" t="str">
        <f t="shared" si="222"/>
        <v/>
      </c>
      <c r="AE1391" s="132" t="str">
        <f t="shared" si="219"/>
        <v/>
      </c>
      <c r="AF1391" s="129" t="str">
        <f t="shared" si="220"/>
        <v/>
      </c>
      <c r="AG1391" s="132" t="str">
        <f t="shared" si="221"/>
        <v/>
      </c>
      <c r="AH1391" s="133" t="str">
        <f t="shared" si="216"/>
        <v/>
      </c>
      <c r="AI1391" s="133" t="str">
        <f t="shared" si="212"/>
        <v/>
      </c>
      <c r="AJ1391" s="110"/>
      <c r="AK1391" s="119" t="str">
        <f t="shared" si="213"/>
        <v/>
      </c>
      <c r="AL1391" s="119" t="str">
        <f t="shared" si="214"/>
        <v/>
      </c>
      <c r="AM1391" s="120" t="str">
        <f t="shared" si="215"/>
        <v/>
      </c>
    </row>
    <row r="1392" spans="26:39" ht="3" hidden="1" customHeight="1" x14ac:dyDescent="0.3">
      <c r="Z1392" s="109"/>
      <c r="AA1392" s="109"/>
      <c r="AB1392" s="130"/>
      <c r="AC1392" s="131"/>
      <c r="AD1392" s="129" t="str">
        <f t="shared" si="222"/>
        <v/>
      </c>
      <c r="AE1392" s="132" t="str">
        <f t="shared" si="219"/>
        <v/>
      </c>
      <c r="AF1392" s="129" t="str">
        <f t="shared" si="220"/>
        <v/>
      </c>
      <c r="AG1392" s="132" t="str">
        <f t="shared" si="221"/>
        <v/>
      </c>
      <c r="AH1392" s="133" t="str">
        <f t="shared" si="216"/>
        <v/>
      </c>
      <c r="AI1392" s="133" t="str">
        <f t="shared" si="212"/>
        <v/>
      </c>
      <c r="AJ1392" s="110"/>
      <c r="AK1392" s="119" t="str">
        <f t="shared" si="213"/>
        <v/>
      </c>
      <c r="AL1392" s="119" t="str">
        <f t="shared" si="214"/>
        <v/>
      </c>
      <c r="AM1392" s="120" t="str">
        <f t="shared" si="215"/>
        <v/>
      </c>
    </row>
    <row r="1393" spans="26:39" ht="3" hidden="1" customHeight="1" x14ac:dyDescent="0.3">
      <c r="Z1393" s="109"/>
      <c r="AA1393" s="109"/>
      <c r="AB1393" s="130"/>
      <c r="AC1393" s="131"/>
      <c r="AD1393" s="129" t="str">
        <f t="shared" si="222"/>
        <v/>
      </c>
      <c r="AE1393" s="132" t="str">
        <f t="shared" si="219"/>
        <v/>
      </c>
      <c r="AF1393" s="129" t="str">
        <f t="shared" si="220"/>
        <v/>
      </c>
      <c r="AG1393" s="132" t="str">
        <f t="shared" si="221"/>
        <v/>
      </c>
      <c r="AH1393" s="133" t="str">
        <f t="shared" si="216"/>
        <v/>
      </c>
      <c r="AI1393" s="133" t="str">
        <f t="shared" ref="AI1393:AI1451" si="223">IF(AC1393="","",IF(AC1393=D$62,0,IF(AC1393&gt;D$62,AI1392+AF1393,"")))</f>
        <v/>
      </c>
      <c r="AJ1393" s="110"/>
      <c r="AK1393" s="119" t="str">
        <f t="shared" ref="AK1393:AK1451" si="224">IF(AI1393="","",AJ1393-D$62)</f>
        <v/>
      </c>
      <c r="AL1393" s="119" t="str">
        <f t="shared" si="214"/>
        <v/>
      </c>
      <c r="AM1393" s="120" t="str">
        <f t="shared" si="215"/>
        <v/>
      </c>
    </row>
    <row r="1394" spans="26:39" ht="3" hidden="1" customHeight="1" x14ac:dyDescent="0.3">
      <c r="Z1394" s="109"/>
      <c r="AA1394" s="109"/>
      <c r="AB1394" s="130"/>
      <c r="AC1394" s="131"/>
      <c r="AD1394" s="129" t="str">
        <f t="shared" si="222"/>
        <v/>
      </c>
      <c r="AE1394" s="132" t="str">
        <f t="shared" si="219"/>
        <v/>
      </c>
      <c r="AF1394" s="129" t="str">
        <f t="shared" si="220"/>
        <v/>
      </c>
      <c r="AG1394" s="132" t="str">
        <f t="shared" si="221"/>
        <v/>
      </c>
      <c r="AH1394" s="133" t="str">
        <f t="shared" si="216"/>
        <v/>
      </c>
      <c r="AI1394" s="133" t="str">
        <f t="shared" si="223"/>
        <v/>
      </c>
      <c r="AJ1394" s="110"/>
      <c r="AK1394" s="119" t="str">
        <f t="shared" si="224"/>
        <v/>
      </c>
      <c r="AL1394" s="119" t="str">
        <f t="shared" si="214"/>
        <v/>
      </c>
      <c r="AM1394" s="120" t="str">
        <f t="shared" si="215"/>
        <v/>
      </c>
    </row>
    <row r="1395" spans="26:39" ht="3" hidden="1" customHeight="1" x14ac:dyDescent="0.3">
      <c r="Z1395" s="109"/>
      <c r="AA1395" s="109"/>
      <c r="AB1395" s="130"/>
      <c r="AC1395" s="131"/>
      <c r="AD1395" s="129" t="str">
        <f t="shared" si="222"/>
        <v/>
      </c>
      <c r="AE1395" s="132" t="str">
        <f t="shared" si="219"/>
        <v/>
      </c>
      <c r="AF1395" s="129" t="str">
        <f t="shared" si="220"/>
        <v/>
      </c>
      <c r="AG1395" s="132" t="str">
        <f t="shared" si="221"/>
        <v/>
      </c>
      <c r="AH1395" s="133" t="str">
        <f t="shared" si="216"/>
        <v/>
      </c>
      <c r="AI1395" s="133" t="str">
        <f t="shared" si="223"/>
        <v/>
      </c>
      <c r="AJ1395" s="110"/>
      <c r="AK1395" s="119" t="str">
        <f t="shared" si="224"/>
        <v/>
      </c>
      <c r="AL1395" s="119" t="str">
        <f t="shared" ref="AL1395:AL1451" si="225">IF(AK1395="","",IF(AK1395&gt;G$121,AK1395-G$121/2,AK1395/2))</f>
        <v/>
      </c>
      <c r="AM1395" s="120" t="str">
        <f t="shared" ref="AM1395:AM1451" si="226">IF(AL1395="","",0.6*G$122*(2*32.2*AL1395)^0.5)</f>
        <v/>
      </c>
    </row>
    <row r="1396" spans="26:39" ht="3" hidden="1" customHeight="1" x14ac:dyDescent="0.3">
      <c r="Z1396" s="109"/>
      <c r="AA1396" s="109"/>
      <c r="AB1396" s="130"/>
      <c r="AC1396" s="131"/>
      <c r="AD1396" s="129" t="str">
        <f t="shared" si="222"/>
        <v/>
      </c>
      <c r="AE1396" s="132" t="str">
        <f t="shared" si="219"/>
        <v/>
      </c>
      <c r="AF1396" s="129" t="str">
        <f t="shared" si="220"/>
        <v/>
      </c>
      <c r="AG1396" s="132" t="str">
        <f t="shared" si="221"/>
        <v/>
      </c>
      <c r="AH1396" s="133" t="str">
        <f t="shared" si="216"/>
        <v/>
      </c>
      <c r="AI1396" s="133" t="str">
        <f t="shared" si="223"/>
        <v/>
      </c>
      <c r="AJ1396" s="110"/>
      <c r="AK1396" s="119" t="str">
        <f t="shared" si="224"/>
        <v/>
      </c>
      <c r="AL1396" s="119" t="str">
        <f t="shared" si="225"/>
        <v/>
      </c>
      <c r="AM1396" s="120" t="str">
        <f t="shared" si="226"/>
        <v/>
      </c>
    </row>
    <row r="1397" spans="26:39" ht="3" hidden="1" customHeight="1" x14ac:dyDescent="0.3">
      <c r="Z1397" s="109"/>
      <c r="AA1397" s="109"/>
      <c r="AB1397" s="130"/>
      <c r="AC1397" s="131"/>
      <c r="AD1397" s="129" t="str">
        <f t="shared" si="222"/>
        <v/>
      </c>
      <c r="AE1397" s="132" t="str">
        <f t="shared" si="219"/>
        <v/>
      </c>
      <c r="AF1397" s="129" t="str">
        <f t="shared" si="220"/>
        <v/>
      </c>
      <c r="AG1397" s="132" t="str">
        <f t="shared" si="221"/>
        <v/>
      </c>
      <c r="AH1397" s="133" t="str">
        <f t="shared" ref="AH1397:AH1451" si="227">IF(AC1397="","",AH1396+AF1397)</f>
        <v/>
      </c>
      <c r="AI1397" s="133" t="str">
        <f t="shared" si="223"/>
        <v/>
      </c>
      <c r="AJ1397" s="110"/>
      <c r="AK1397" s="119" t="str">
        <f t="shared" si="224"/>
        <v/>
      </c>
      <c r="AL1397" s="119" t="str">
        <f t="shared" si="225"/>
        <v/>
      </c>
      <c r="AM1397" s="120" t="str">
        <f t="shared" si="226"/>
        <v/>
      </c>
    </row>
    <row r="1398" spans="26:39" ht="3" hidden="1" customHeight="1" x14ac:dyDescent="0.3">
      <c r="Z1398" s="109"/>
      <c r="AA1398" s="109"/>
      <c r="AB1398" s="130"/>
      <c r="AC1398" s="131"/>
      <c r="AD1398" s="129" t="str">
        <f t="shared" si="222"/>
        <v/>
      </c>
      <c r="AE1398" s="132" t="str">
        <f t="shared" si="219"/>
        <v/>
      </c>
      <c r="AF1398" s="129" t="str">
        <f t="shared" si="220"/>
        <v/>
      </c>
      <c r="AG1398" s="132" t="str">
        <f t="shared" si="221"/>
        <v/>
      </c>
      <c r="AH1398" s="133" t="str">
        <f t="shared" si="227"/>
        <v/>
      </c>
      <c r="AI1398" s="133" t="str">
        <f t="shared" si="223"/>
        <v/>
      </c>
      <c r="AJ1398" s="110"/>
      <c r="AK1398" s="119" t="str">
        <f t="shared" si="224"/>
        <v/>
      </c>
      <c r="AL1398" s="119" t="str">
        <f t="shared" si="225"/>
        <v/>
      </c>
      <c r="AM1398" s="120" t="str">
        <f t="shared" si="226"/>
        <v/>
      </c>
    </row>
    <row r="1399" spans="26:39" ht="3" hidden="1" customHeight="1" x14ac:dyDescent="0.3">
      <c r="Z1399" s="109"/>
      <c r="AA1399" s="109"/>
      <c r="AB1399" s="130"/>
      <c r="AC1399" s="131"/>
      <c r="AD1399" s="129" t="str">
        <f t="shared" si="222"/>
        <v/>
      </c>
      <c r="AE1399" s="132" t="str">
        <f t="shared" si="219"/>
        <v/>
      </c>
      <c r="AF1399" s="129" t="str">
        <f t="shared" si="220"/>
        <v/>
      </c>
      <c r="AG1399" s="132" t="str">
        <f t="shared" si="221"/>
        <v/>
      </c>
      <c r="AH1399" s="133" t="str">
        <f t="shared" si="227"/>
        <v/>
      </c>
      <c r="AI1399" s="133" t="str">
        <f t="shared" si="223"/>
        <v/>
      </c>
      <c r="AJ1399" s="110"/>
      <c r="AK1399" s="119" t="str">
        <f t="shared" si="224"/>
        <v/>
      </c>
      <c r="AL1399" s="119" t="str">
        <f t="shared" si="225"/>
        <v/>
      </c>
      <c r="AM1399" s="120" t="str">
        <f t="shared" si="226"/>
        <v/>
      </c>
    </row>
    <row r="1400" spans="26:39" ht="3" hidden="1" customHeight="1" x14ac:dyDescent="0.3">
      <c r="Z1400" s="109"/>
      <c r="AA1400" s="109"/>
      <c r="AB1400" s="130"/>
      <c r="AC1400" s="131"/>
      <c r="AD1400" s="129" t="str">
        <f t="shared" si="222"/>
        <v/>
      </c>
      <c r="AE1400" s="132" t="str">
        <f t="shared" si="219"/>
        <v/>
      </c>
      <c r="AF1400" s="129" t="str">
        <f t="shared" si="220"/>
        <v/>
      </c>
      <c r="AG1400" s="132" t="str">
        <f t="shared" si="221"/>
        <v/>
      </c>
      <c r="AH1400" s="133" t="str">
        <f t="shared" si="227"/>
        <v/>
      </c>
      <c r="AI1400" s="133" t="str">
        <f t="shared" si="223"/>
        <v/>
      </c>
      <c r="AJ1400" s="110"/>
      <c r="AK1400" s="119" t="str">
        <f t="shared" si="224"/>
        <v/>
      </c>
      <c r="AL1400" s="119" t="str">
        <f t="shared" si="225"/>
        <v/>
      </c>
      <c r="AM1400" s="120" t="str">
        <f t="shared" si="226"/>
        <v/>
      </c>
    </row>
    <row r="1401" spans="26:39" ht="3" hidden="1" customHeight="1" x14ac:dyDescent="0.3">
      <c r="Z1401" s="109"/>
      <c r="AA1401" s="109"/>
      <c r="AB1401" s="130"/>
      <c r="AC1401" s="131"/>
      <c r="AD1401" s="129" t="str">
        <f t="shared" si="222"/>
        <v/>
      </c>
      <c r="AE1401" s="132" t="str">
        <f t="shared" si="219"/>
        <v/>
      </c>
      <c r="AF1401" s="129" t="str">
        <f t="shared" si="220"/>
        <v/>
      </c>
      <c r="AG1401" s="132" t="str">
        <f t="shared" si="221"/>
        <v/>
      </c>
      <c r="AH1401" s="133" t="str">
        <f t="shared" si="227"/>
        <v/>
      </c>
      <c r="AI1401" s="133" t="str">
        <f t="shared" si="223"/>
        <v/>
      </c>
      <c r="AJ1401" s="110"/>
      <c r="AK1401" s="119" t="str">
        <f t="shared" si="224"/>
        <v/>
      </c>
      <c r="AL1401" s="119" t="str">
        <f t="shared" si="225"/>
        <v/>
      </c>
      <c r="AM1401" s="120" t="str">
        <f t="shared" si="226"/>
        <v/>
      </c>
    </row>
    <row r="1402" spans="26:39" ht="3" hidden="1" customHeight="1" x14ac:dyDescent="0.3">
      <c r="Z1402" s="109"/>
      <c r="AA1402" s="109"/>
      <c r="AB1402" s="130"/>
      <c r="AC1402" s="131"/>
      <c r="AD1402" s="129" t="str">
        <f t="shared" si="222"/>
        <v/>
      </c>
      <c r="AE1402" s="132" t="str">
        <f t="shared" si="219"/>
        <v/>
      </c>
      <c r="AF1402" s="129" t="str">
        <f t="shared" si="220"/>
        <v/>
      </c>
      <c r="AG1402" s="132" t="str">
        <f t="shared" si="221"/>
        <v/>
      </c>
      <c r="AH1402" s="133" t="str">
        <f t="shared" si="227"/>
        <v/>
      </c>
      <c r="AI1402" s="133" t="str">
        <f t="shared" si="223"/>
        <v/>
      </c>
      <c r="AJ1402" s="110"/>
      <c r="AK1402" s="119" t="str">
        <f t="shared" si="224"/>
        <v/>
      </c>
      <c r="AL1402" s="119" t="str">
        <f t="shared" si="225"/>
        <v/>
      </c>
      <c r="AM1402" s="120" t="str">
        <f t="shared" si="226"/>
        <v/>
      </c>
    </row>
    <row r="1403" spans="26:39" ht="3" hidden="1" customHeight="1" x14ac:dyDescent="0.3">
      <c r="Z1403" s="109"/>
      <c r="AA1403" s="109"/>
      <c r="AB1403" s="130"/>
      <c r="AC1403" s="131"/>
      <c r="AD1403" s="129" t="str">
        <f t="shared" si="222"/>
        <v/>
      </c>
      <c r="AE1403" s="132" t="str">
        <f t="shared" si="219"/>
        <v/>
      </c>
      <c r="AF1403" s="129" t="str">
        <f t="shared" si="220"/>
        <v/>
      </c>
      <c r="AG1403" s="132" t="str">
        <f t="shared" si="221"/>
        <v/>
      </c>
      <c r="AH1403" s="133" t="str">
        <f t="shared" si="227"/>
        <v/>
      </c>
      <c r="AI1403" s="133" t="str">
        <f t="shared" si="223"/>
        <v/>
      </c>
      <c r="AJ1403" s="110"/>
      <c r="AK1403" s="119" t="str">
        <f t="shared" si="224"/>
        <v/>
      </c>
      <c r="AL1403" s="119" t="str">
        <f t="shared" si="225"/>
        <v/>
      </c>
      <c r="AM1403" s="120" t="str">
        <f t="shared" si="226"/>
        <v/>
      </c>
    </row>
    <row r="1404" spans="26:39" ht="3" hidden="1" customHeight="1" x14ac:dyDescent="0.3">
      <c r="Z1404" s="109"/>
      <c r="AA1404" s="109"/>
      <c r="AB1404" s="130"/>
      <c r="AC1404" s="131"/>
      <c r="AD1404" s="129" t="str">
        <f t="shared" si="222"/>
        <v/>
      </c>
      <c r="AE1404" s="132" t="str">
        <f t="shared" si="219"/>
        <v/>
      </c>
      <c r="AF1404" s="129" t="str">
        <f t="shared" si="220"/>
        <v/>
      </c>
      <c r="AG1404" s="132" t="str">
        <f t="shared" si="221"/>
        <v/>
      </c>
      <c r="AH1404" s="133" t="str">
        <f t="shared" si="227"/>
        <v/>
      </c>
      <c r="AI1404" s="133" t="str">
        <f t="shared" si="223"/>
        <v/>
      </c>
      <c r="AJ1404" s="110"/>
      <c r="AK1404" s="119" t="str">
        <f t="shared" si="224"/>
        <v/>
      </c>
      <c r="AL1404" s="119" t="str">
        <f t="shared" si="225"/>
        <v/>
      </c>
      <c r="AM1404" s="120" t="str">
        <f t="shared" si="226"/>
        <v/>
      </c>
    </row>
    <row r="1405" spans="26:39" ht="3" hidden="1" customHeight="1" x14ac:dyDescent="0.3">
      <c r="Z1405" s="109"/>
      <c r="AA1405" s="109"/>
      <c r="AB1405" s="130"/>
      <c r="AC1405" s="131"/>
      <c r="AD1405" s="129" t="str">
        <f t="shared" si="222"/>
        <v/>
      </c>
      <c r="AE1405" s="132" t="str">
        <f t="shared" si="219"/>
        <v/>
      </c>
      <c r="AF1405" s="129" t="str">
        <f t="shared" si="220"/>
        <v/>
      </c>
      <c r="AG1405" s="132" t="str">
        <f t="shared" si="221"/>
        <v/>
      </c>
      <c r="AH1405" s="133" t="str">
        <f t="shared" si="227"/>
        <v/>
      </c>
      <c r="AI1405" s="133" t="str">
        <f t="shared" si="223"/>
        <v/>
      </c>
      <c r="AJ1405" s="110"/>
      <c r="AK1405" s="119" t="str">
        <f t="shared" si="224"/>
        <v/>
      </c>
      <c r="AL1405" s="119" t="str">
        <f t="shared" si="225"/>
        <v/>
      </c>
      <c r="AM1405" s="120" t="str">
        <f t="shared" si="226"/>
        <v/>
      </c>
    </row>
    <row r="1406" spans="26:39" ht="3" hidden="1" customHeight="1" x14ac:dyDescent="0.3">
      <c r="Z1406" s="109"/>
      <c r="AA1406" s="109"/>
      <c r="AB1406" s="130"/>
      <c r="AC1406" s="131"/>
      <c r="AD1406" s="129" t="str">
        <f t="shared" si="222"/>
        <v/>
      </c>
      <c r="AE1406" s="132" t="str">
        <f t="shared" si="219"/>
        <v/>
      </c>
      <c r="AF1406" s="129" t="str">
        <f t="shared" si="220"/>
        <v/>
      </c>
      <c r="AG1406" s="132" t="str">
        <f t="shared" si="221"/>
        <v/>
      </c>
      <c r="AH1406" s="133" t="str">
        <f t="shared" si="227"/>
        <v/>
      </c>
      <c r="AI1406" s="133" t="str">
        <f t="shared" si="223"/>
        <v/>
      </c>
      <c r="AJ1406" s="110"/>
      <c r="AK1406" s="119" t="str">
        <f t="shared" si="224"/>
        <v/>
      </c>
      <c r="AL1406" s="119" t="str">
        <f t="shared" si="225"/>
        <v/>
      </c>
      <c r="AM1406" s="120" t="str">
        <f t="shared" si="226"/>
        <v/>
      </c>
    </row>
    <row r="1407" spans="26:39" ht="3" hidden="1" customHeight="1" x14ac:dyDescent="0.3">
      <c r="Z1407" s="109"/>
      <c r="AA1407" s="109"/>
      <c r="AB1407" s="130"/>
      <c r="AC1407" s="131"/>
      <c r="AD1407" s="129" t="str">
        <f t="shared" si="222"/>
        <v/>
      </c>
      <c r="AE1407" s="132" t="str">
        <f t="shared" si="219"/>
        <v/>
      </c>
      <c r="AF1407" s="129" t="str">
        <f t="shared" si="220"/>
        <v/>
      </c>
      <c r="AG1407" s="132" t="str">
        <f t="shared" si="221"/>
        <v/>
      </c>
      <c r="AH1407" s="133" t="str">
        <f t="shared" si="227"/>
        <v/>
      </c>
      <c r="AI1407" s="133" t="str">
        <f t="shared" si="223"/>
        <v/>
      </c>
      <c r="AJ1407" s="110"/>
      <c r="AK1407" s="119" t="str">
        <f t="shared" si="224"/>
        <v/>
      </c>
      <c r="AL1407" s="119" t="str">
        <f t="shared" si="225"/>
        <v/>
      </c>
      <c r="AM1407" s="120" t="str">
        <f t="shared" si="226"/>
        <v/>
      </c>
    </row>
    <row r="1408" spans="26:39" ht="3" hidden="1" customHeight="1" x14ac:dyDescent="0.3">
      <c r="Z1408" s="109"/>
      <c r="AA1408" s="109"/>
      <c r="AB1408" s="130"/>
      <c r="AC1408" s="131"/>
      <c r="AD1408" s="129" t="str">
        <f t="shared" si="222"/>
        <v/>
      </c>
      <c r="AE1408" s="132" t="str">
        <f t="shared" si="219"/>
        <v/>
      </c>
      <c r="AF1408" s="129" t="str">
        <f t="shared" si="220"/>
        <v/>
      </c>
      <c r="AG1408" s="132" t="str">
        <f t="shared" si="221"/>
        <v/>
      </c>
      <c r="AH1408" s="133" t="str">
        <f t="shared" si="227"/>
        <v/>
      </c>
      <c r="AI1408" s="133" t="str">
        <f t="shared" si="223"/>
        <v/>
      </c>
      <c r="AJ1408" s="110"/>
      <c r="AK1408" s="119" t="str">
        <f t="shared" si="224"/>
        <v/>
      </c>
      <c r="AL1408" s="119" t="str">
        <f t="shared" si="225"/>
        <v/>
      </c>
      <c r="AM1408" s="120" t="str">
        <f t="shared" si="226"/>
        <v/>
      </c>
    </row>
    <row r="1409" spans="26:39" ht="3" hidden="1" customHeight="1" x14ac:dyDescent="0.3">
      <c r="Z1409" s="109"/>
      <c r="AA1409" s="109"/>
      <c r="AB1409" s="130"/>
      <c r="AC1409" s="131"/>
      <c r="AD1409" s="129" t="str">
        <f t="shared" si="222"/>
        <v/>
      </c>
      <c r="AE1409" s="132" t="str">
        <f t="shared" si="219"/>
        <v/>
      </c>
      <c r="AF1409" s="129" t="str">
        <f t="shared" si="220"/>
        <v/>
      </c>
      <c r="AG1409" s="132" t="str">
        <f t="shared" si="221"/>
        <v/>
      </c>
      <c r="AH1409" s="133" t="str">
        <f t="shared" si="227"/>
        <v/>
      </c>
      <c r="AI1409" s="133" t="str">
        <f t="shared" si="223"/>
        <v/>
      </c>
      <c r="AJ1409" s="110"/>
      <c r="AK1409" s="119" t="str">
        <f t="shared" si="224"/>
        <v/>
      </c>
      <c r="AL1409" s="119" t="str">
        <f t="shared" si="225"/>
        <v/>
      </c>
      <c r="AM1409" s="120" t="str">
        <f t="shared" si="226"/>
        <v/>
      </c>
    </row>
    <row r="1410" spans="26:39" ht="3" hidden="1" customHeight="1" x14ac:dyDescent="0.3">
      <c r="Z1410" s="109"/>
      <c r="AA1410" s="109"/>
      <c r="AB1410" s="130"/>
      <c r="AC1410" s="131"/>
      <c r="AD1410" s="129" t="str">
        <f t="shared" si="222"/>
        <v/>
      </c>
      <c r="AE1410" s="132" t="str">
        <f t="shared" si="219"/>
        <v/>
      </c>
      <c r="AF1410" s="129" t="str">
        <f t="shared" si="220"/>
        <v/>
      </c>
      <c r="AG1410" s="132" t="str">
        <f t="shared" si="221"/>
        <v/>
      </c>
      <c r="AH1410" s="133" t="str">
        <f t="shared" si="227"/>
        <v/>
      </c>
      <c r="AI1410" s="133" t="str">
        <f t="shared" si="223"/>
        <v/>
      </c>
      <c r="AJ1410" s="110"/>
      <c r="AK1410" s="119" t="str">
        <f t="shared" si="224"/>
        <v/>
      </c>
      <c r="AL1410" s="119" t="str">
        <f t="shared" si="225"/>
        <v/>
      </c>
      <c r="AM1410" s="120" t="str">
        <f t="shared" si="226"/>
        <v/>
      </c>
    </row>
    <row r="1411" spans="26:39" ht="3" hidden="1" customHeight="1" x14ac:dyDescent="0.3">
      <c r="Z1411" s="109"/>
      <c r="AA1411" s="109"/>
      <c r="AB1411" s="130"/>
      <c r="AC1411" s="131"/>
      <c r="AD1411" s="129" t="str">
        <f t="shared" si="222"/>
        <v/>
      </c>
      <c r="AE1411" s="132" t="str">
        <f t="shared" si="219"/>
        <v/>
      </c>
      <c r="AF1411" s="129" t="str">
        <f t="shared" si="220"/>
        <v/>
      </c>
      <c r="AG1411" s="132" t="str">
        <f t="shared" si="221"/>
        <v/>
      </c>
      <c r="AH1411" s="133" t="str">
        <f t="shared" si="227"/>
        <v/>
      </c>
      <c r="AI1411" s="133" t="str">
        <f t="shared" si="223"/>
        <v/>
      </c>
      <c r="AJ1411" s="110"/>
      <c r="AK1411" s="119" t="str">
        <f t="shared" si="224"/>
        <v/>
      </c>
      <c r="AL1411" s="119" t="str">
        <f t="shared" si="225"/>
        <v/>
      </c>
      <c r="AM1411" s="120" t="str">
        <f t="shared" si="226"/>
        <v/>
      </c>
    </row>
    <row r="1412" spans="26:39" ht="3" hidden="1" customHeight="1" x14ac:dyDescent="0.3">
      <c r="Z1412" s="109"/>
      <c r="AA1412" s="109"/>
      <c r="AB1412" s="130"/>
      <c r="AC1412" s="131"/>
      <c r="AD1412" s="129" t="str">
        <f t="shared" si="222"/>
        <v/>
      </c>
      <c r="AE1412" s="132" t="str">
        <f t="shared" si="219"/>
        <v/>
      </c>
      <c r="AF1412" s="129" t="str">
        <f t="shared" si="220"/>
        <v/>
      </c>
      <c r="AG1412" s="132" t="str">
        <f t="shared" si="221"/>
        <v/>
      </c>
      <c r="AH1412" s="133" t="str">
        <f t="shared" si="227"/>
        <v/>
      </c>
      <c r="AI1412" s="133" t="str">
        <f t="shared" si="223"/>
        <v/>
      </c>
      <c r="AJ1412" s="110"/>
      <c r="AK1412" s="119" t="str">
        <f t="shared" si="224"/>
        <v/>
      </c>
      <c r="AL1412" s="119" t="str">
        <f t="shared" si="225"/>
        <v/>
      </c>
      <c r="AM1412" s="120" t="str">
        <f t="shared" si="226"/>
        <v/>
      </c>
    </row>
    <row r="1413" spans="26:39" ht="3" hidden="1" customHeight="1" x14ac:dyDescent="0.3">
      <c r="Z1413" s="109"/>
      <c r="AA1413" s="109"/>
      <c r="AB1413" s="130"/>
      <c r="AC1413" s="131"/>
      <c r="AD1413" s="129" t="str">
        <f t="shared" si="222"/>
        <v/>
      </c>
      <c r="AE1413" s="132" t="str">
        <f t="shared" si="219"/>
        <v/>
      </c>
      <c r="AF1413" s="129" t="str">
        <f t="shared" si="220"/>
        <v/>
      </c>
      <c r="AG1413" s="132" t="str">
        <f t="shared" si="221"/>
        <v/>
      </c>
      <c r="AH1413" s="133" t="str">
        <f t="shared" si="227"/>
        <v/>
      </c>
      <c r="AI1413" s="133" t="str">
        <f t="shared" si="223"/>
        <v/>
      </c>
      <c r="AJ1413" s="110"/>
      <c r="AK1413" s="119" t="str">
        <f t="shared" si="224"/>
        <v/>
      </c>
      <c r="AL1413" s="119" t="str">
        <f t="shared" si="225"/>
        <v/>
      </c>
      <c r="AM1413" s="120" t="str">
        <f t="shared" si="226"/>
        <v/>
      </c>
    </row>
    <row r="1414" spans="26:39" ht="3" hidden="1" customHeight="1" x14ac:dyDescent="0.3">
      <c r="Z1414" s="109"/>
      <c r="AA1414" s="109"/>
      <c r="AB1414" s="130"/>
      <c r="AC1414" s="131"/>
      <c r="AD1414" s="129" t="str">
        <f t="shared" si="222"/>
        <v/>
      </c>
      <c r="AE1414" s="132" t="str">
        <f t="shared" si="219"/>
        <v/>
      </c>
      <c r="AF1414" s="129" t="str">
        <f t="shared" si="220"/>
        <v/>
      </c>
      <c r="AG1414" s="132" t="str">
        <f t="shared" si="221"/>
        <v/>
      </c>
      <c r="AH1414" s="133" t="str">
        <f t="shared" si="227"/>
        <v/>
      </c>
      <c r="AI1414" s="133" t="str">
        <f t="shared" si="223"/>
        <v/>
      </c>
      <c r="AJ1414" s="110"/>
      <c r="AK1414" s="119" t="str">
        <f t="shared" si="224"/>
        <v/>
      </c>
      <c r="AL1414" s="119" t="str">
        <f t="shared" si="225"/>
        <v/>
      </c>
      <c r="AM1414" s="120" t="str">
        <f t="shared" si="226"/>
        <v/>
      </c>
    </row>
    <row r="1415" spans="26:39" ht="3" hidden="1" customHeight="1" x14ac:dyDescent="0.3">
      <c r="Z1415" s="109"/>
      <c r="AA1415" s="109"/>
      <c r="AB1415" s="130"/>
      <c r="AC1415" s="131"/>
      <c r="AD1415" s="129" t="str">
        <f t="shared" si="222"/>
        <v/>
      </c>
      <c r="AE1415" s="132" t="str">
        <f t="shared" si="219"/>
        <v/>
      </c>
      <c r="AF1415" s="129" t="str">
        <f t="shared" si="220"/>
        <v/>
      </c>
      <c r="AG1415" s="132" t="str">
        <f t="shared" si="221"/>
        <v/>
      </c>
      <c r="AH1415" s="133" t="str">
        <f t="shared" si="227"/>
        <v/>
      </c>
      <c r="AI1415" s="133" t="str">
        <f t="shared" si="223"/>
        <v/>
      </c>
      <c r="AJ1415" s="110"/>
      <c r="AK1415" s="119" t="str">
        <f t="shared" si="224"/>
        <v/>
      </c>
      <c r="AL1415" s="119" t="str">
        <f t="shared" si="225"/>
        <v/>
      </c>
      <c r="AM1415" s="120" t="str">
        <f t="shared" si="226"/>
        <v/>
      </c>
    </row>
    <row r="1416" spans="26:39" ht="3" hidden="1" customHeight="1" x14ac:dyDescent="0.3">
      <c r="Z1416" s="109"/>
      <c r="AA1416" s="109"/>
      <c r="AB1416" s="130"/>
      <c r="AC1416" s="131"/>
      <c r="AD1416" s="129" t="str">
        <f t="shared" ref="AD1416:AD1447" si="228">IF(AC1416="","",AD$1351+(2*(AC1416-AC$1351)*AA$1356))</f>
        <v/>
      </c>
      <c r="AE1416" s="132" t="str">
        <f t="shared" si="219"/>
        <v/>
      </c>
      <c r="AF1416" s="129" t="str">
        <f t="shared" si="220"/>
        <v/>
      </c>
      <c r="AG1416" s="132" t="str">
        <f t="shared" si="221"/>
        <v/>
      </c>
      <c r="AH1416" s="133" t="str">
        <f t="shared" si="227"/>
        <v/>
      </c>
      <c r="AI1416" s="133" t="str">
        <f t="shared" si="223"/>
        <v/>
      </c>
      <c r="AJ1416" s="110"/>
      <c r="AK1416" s="119" t="str">
        <f t="shared" si="224"/>
        <v/>
      </c>
      <c r="AL1416" s="119" t="str">
        <f t="shared" si="225"/>
        <v/>
      </c>
      <c r="AM1416" s="120" t="str">
        <f t="shared" si="226"/>
        <v/>
      </c>
    </row>
    <row r="1417" spans="26:39" ht="3" hidden="1" customHeight="1" x14ac:dyDescent="0.3">
      <c r="Z1417" s="109"/>
      <c r="AA1417" s="109"/>
      <c r="AB1417" s="130"/>
      <c r="AC1417" s="131"/>
      <c r="AD1417" s="129" t="str">
        <f t="shared" si="228"/>
        <v/>
      </c>
      <c r="AE1417" s="132" t="str">
        <f t="shared" ref="AE1417:AE1451" si="229">IF(AC1417="","",(AD1417/2)^2*3.1415)</f>
        <v/>
      </c>
      <c r="AF1417" s="129" t="str">
        <f t="shared" ref="AF1417:AF1451" si="230">IF(AC1417="","",(AC1417-AC1416)/3*(AE1416+AE1417+(AE1417*AE1416)^0.5))</f>
        <v/>
      </c>
      <c r="AG1417" s="132" t="str">
        <f t="shared" ref="AG1417:AG1451" si="231">IF(AC1417="","",AG1416+AF1417)</f>
        <v/>
      </c>
      <c r="AH1417" s="133" t="str">
        <f t="shared" si="227"/>
        <v/>
      </c>
      <c r="AI1417" s="133" t="str">
        <f t="shared" si="223"/>
        <v/>
      </c>
      <c r="AJ1417" s="110"/>
      <c r="AK1417" s="119" t="str">
        <f t="shared" si="224"/>
        <v/>
      </c>
      <c r="AL1417" s="119" t="str">
        <f t="shared" si="225"/>
        <v/>
      </c>
      <c r="AM1417" s="120" t="str">
        <f t="shared" si="226"/>
        <v/>
      </c>
    </row>
    <row r="1418" spans="26:39" ht="3" hidden="1" customHeight="1" x14ac:dyDescent="0.3">
      <c r="Z1418" s="109"/>
      <c r="AA1418" s="109"/>
      <c r="AB1418" s="130"/>
      <c r="AC1418" s="131"/>
      <c r="AD1418" s="129" t="str">
        <f t="shared" si="228"/>
        <v/>
      </c>
      <c r="AE1418" s="132" t="str">
        <f t="shared" si="229"/>
        <v/>
      </c>
      <c r="AF1418" s="129" t="str">
        <f t="shared" si="230"/>
        <v/>
      </c>
      <c r="AG1418" s="132" t="str">
        <f t="shared" si="231"/>
        <v/>
      </c>
      <c r="AH1418" s="133" t="str">
        <f t="shared" si="227"/>
        <v/>
      </c>
      <c r="AI1418" s="133" t="str">
        <f t="shared" si="223"/>
        <v/>
      </c>
      <c r="AJ1418" s="110"/>
      <c r="AK1418" s="119" t="str">
        <f t="shared" si="224"/>
        <v/>
      </c>
      <c r="AL1418" s="119" t="str">
        <f t="shared" si="225"/>
        <v/>
      </c>
      <c r="AM1418" s="120" t="str">
        <f t="shared" si="226"/>
        <v/>
      </c>
    </row>
    <row r="1419" spans="26:39" ht="3" hidden="1" customHeight="1" x14ac:dyDescent="0.3">
      <c r="Z1419" s="109"/>
      <c r="AA1419" s="109"/>
      <c r="AB1419" s="130"/>
      <c r="AC1419" s="131"/>
      <c r="AD1419" s="129" t="str">
        <f t="shared" si="228"/>
        <v/>
      </c>
      <c r="AE1419" s="132" t="str">
        <f t="shared" si="229"/>
        <v/>
      </c>
      <c r="AF1419" s="129" t="str">
        <f t="shared" si="230"/>
        <v/>
      </c>
      <c r="AG1419" s="132" t="str">
        <f t="shared" si="231"/>
        <v/>
      </c>
      <c r="AH1419" s="133" t="str">
        <f t="shared" si="227"/>
        <v/>
      </c>
      <c r="AI1419" s="133" t="str">
        <f t="shared" si="223"/>
        <v/>
      </c>
      <c r="AJ1419" s="110"/>
      <c r="AK1419" s="119" t="str">
        <f t="shared" si="224"/>
        <v/>
      </c>
      <c r="AL1419" s="119" t="str">
        <f t="shared" si="225"/>
        <v/>
      </c>
      <c r="AM1419" s="120" t="str">
        <f t="shared" si="226"/>
        <v/>
      </c>
    </row>
    <row r="1420" spans="26:39" ht="3" hidden="1" customHeight="1" x14ac:dyDescent="0.3">
      <c r="Z1420" s="109"/>
      <c r="AA1420" s="109"/>
      <c r="AB1420" s="130"/>
      <c r="AC1420" s="131"/>
      <c r="AD1420" s="129" t="str">
        <f t="shared" si="228"/>
        <v/>
      </c>
      <c r="AE1420" s="132" t="str">
        <f t="shared" si="229"/>
        <v/>
      </c>
      <c r="AF1420" s="129" t="str">
        <f t="shared" si="230"/>
        <v/>
      </c>
      <c r="AG1420" s="132" t="str">
        <f t="shared" si="231"/>
        <v/>
      </c>
      <c r="AH1420" s="133" t="str">
        <f t="shared" si="227"/>
        <v/>
      </c>
      <c r="AI1420" s="133" t="str">
        <f t="shared" si="223"/>
        <v/>
      </c>
      <c r="AJ1420" s="110"/>
      <c r="AK1420" s="119" t="str">
        <f t="shared" si="224"/>
        <v/>
      </c>
      <c r="AL1420" s="119" t="str">
        <f t="shared" si="225"/>
        <v/>
      </c>
      <c r="AM1420" s="120" t="str">
        <f t="shared" si="226"/>
        <v/>
      </c>
    </row>
    <row r="1421" spans="26:39" ht="3" hidden="1" customHeight="1" x14ac:dyDescent="0.3">
      <c r="Z1421" s="109"/>
      <c r="AA1421" s="109"/>
      <c r="AB1421" s="130"/>
      <c r="AC1421" s="131"/>
      <c r="AD1421" s="129" t="str">
        <f t="shared" si="228"/>
        <v/>
      </c>
      <c r="AE1421" s="132" t="str">
        <f t="shared" si="229"/>
        <v/>
      </c>
      <c r="AF1421" s="129" t="str">
        <f t="shared" si="230"/>
        <v/>
      </c>
      <c r="AG1421" s="132" t="str">
        <f t="shared" si="231"/>
        <v/>
      </c>
      <c r="AH1421" s="133" t="str">
        <f t="shared" si="227"/>
        <v/>
      </c>
      <c r="AI1421" s="133" t="str">
        <f t="shared" si="223"/>
        <v/>
      </c>
      <c r="AJ1421" s="110"/>
      <c r="AK1421" s="119" t="str">
        <f t="shared" si="224"/>
        <v/>
      </c>
      <c r="AL1421" s="119" t="str">
        <f t="shared" si="225"/>
        <v/>
      </c>
      <c r="AM1421" s="120" t="str">
        <f t="shared" si="226"/>
        <v/>
      </c>
    </row>
    <row r="1422" spans="26:39" ht="3" hidden="1" customHeight="1" x14ac:dyDescent="0.3">
      <c r="Z1422" s="109"/>
      <c r="AA1422" s="109"/>
      <c r="AB1422" s="130"/>
      <c r="AC1422" s="131"/>
      <c r="AD1422" s="129" t="str">
        <f t="shared" si="228"/>
        <v/>
      </c>
      <c r="AE1422" s="132" t="str">
        <f t="shared" si="229"/>
        <v/>
      </c>
      <c r="AF1422" s="129" t="str">
        <f t="shared" si="230"/>
        <v/>
      </c>
      <c r="AG1422" s="132" t="str">
        <f t="shared" si="231"/>
        <v/>
      </c>
      <c r="AH1422" s="133" t="str">
        <f t="shared" si="227"/>
        <v/>
      </c>
      <c r="AI1422" s="133" t="str">
        <f t="shared" si="223"/>
        <v/>
      </c>
      <c r="AJ1422" s="110"/>
      <c r="AK1422" s="119" t="str">
        <f t="shared" si="224"/>
        <v/>
      </c>
      <c r="AL1422" s="119" t="str">
        <f t="shared" si="225"/>
        <v/>
      </c>
      <c r="AM1422" s="120" t="str">
        <f t="shared" si="226"/>
        <v/>
      </c>
    </row>
    <row r="1423" spans="26:39" ht="3" hidden="1" customHeight="1" x14ac:dyDescent="0.3">
      <c r="Z1423" s="109"/>
      <c r="AA1423" s="109"/>
      <c r="AB1423" s="130"/>
      <c r="AC1423" s="131"/>
      <c r="AD1423" s="129" t="str">
        <f t="shared" si="228"/>
        <v/>
      </c>
      <c r="AE1423" s="132" t="str">
        <f t="shared" si="229"/>
        <v/>
      </c>
      <c r="AF1423" s="129" t="str">
        <f t="shared" si="230"/>
        <v/>
      </c>
      <c r="AG1423" s="132" t="str">
        <f t="shared" si="231"/>
        <v/>
      </c>
      <c r="AH1423" s="133" t="str">
        <f t="shared" si="227"/>
        <v/>
      </c>
      <c r="AI1423" s="133" t="str">
        <f t="shared" si="223"/>
        <v/>
      </c>
      <c r="AJ1423" s="110"/>
      <c r="AK1423" s="119" t="str">
        <f t="shared" si="224"/>
        <v/>
      </c>
      <c r="AL1423" s="119" t="str">
        <f t="shared" si="225"/>
        <v/>
      </c>
      <c r="AM1423" s="120" t="str">
        <f t="shared" si="226"/>
        <v/>
      </c>
    </row>
    <row r="1424" spans="26:39" ht="3" hidden="1" customHeight="1" x14ac:dyDescent="0.3">
      <c r="Z1424" s="109"/>
      <c r="AA1424" s="109"/>
      <c r="AB1424" s="130"/>
      <c r="AC1424" s="131"/>
      <c r="AD1424" s="129" t="str">
        <f t="shared" si="228"/>
        <v/>
      </c>
      <c r="AE1424" s="132" t="str">
        <f t="shared" si="229"/>
        <v/>
      </c>
      <c r="AF1424" s="129" t="str">
        <f t="shared" si="230"/>
        <v/>
      </c>
      <c r="AG1424" s="132" t="str">
        <f t="shared" si="231"/>
        <v/>
      </c>
      <c r="AH1424" s="133" t="str">
        <f t="shared" si="227"/>
        <v/>
      </c>
      <c r="AI1424" s="133" t="str">
        <f t="shared" si="223"/>
        <v/>
      </c>
      <c r="AJ1424" s="110"/>
      <c r="AK1424" s="119" t="str">
        <f t="shared" si="224"/>
        <v/>
      </c>
      <c r="AL1424" s="119" t="str">
        <f t="shared" si="225"/>
        <v/>
      </c>
      <c r="AM1424" s="120" t="str">
        <f t="shared" si="226"/>
        <v/>
      </c>
    </row>
    <row r="1425" spans="26:39" ht="3" hidden="1" customHeight="1" x14ac:dyDescent="0.3">
      <c r="Z1425" s="109"/>
      <c r="AA1425" s="109"/>
      <c r="AB1425" s="130"/>
      <c r="AC1425" s="131"/>
      <c r="AD1425" s="129" t="str">
        <f t="shared" si="228"/>
        <v/>
      </c>
      <c r="AE1425" s="132" t="str">
        <f t="shared" si="229"/>
        <v/>
      </c>
      <c r="AF1425" s="129" t="str">
        <f t="shared" si="230"/>
        <v/>
      </c>
      <c r="AG1425" s="132" t="str">
        <f t="shared" si="231"/>
        <v/>
      </c>
      <c r="AH1425" s="133" t="str">
        <f t="shared" si="227"/>
        <v/>
      </c>
      <c r="AI1425" s="133" t="str">
        <f t="shared" si="223"/>
        <v/>
      </c>
      <c r="AJ1425" s="110"/>
      <c r="AK1425" s="119" t="str">
        <f t="shared" si="224"/>
        <v/>
      </c>
      <c r="AL1425" s="119" t="str">
        <f t="shared" si="225"/>
        <v/>
      </c>
      <c r="AM1425" s="120" t="str">
        <f t="shared" si="226"/>
        <v/>
      </c>
    </row>
    <row r="1426" spans="26:39" ht="3" hidden="1" customHeight="1" x14ac:dyDescent="0.3">
      <c r="Z1426" s="109"/>
      <c r="AA1426" s="109"/>
      <c r="AB1426" s="130"/>
      <c r="AC1426" s="131"/>
      <c r="AD1426" s="129" t="str">
        <f t="shared" si="228"/>
        <v/>
      </c>
      <c r="AE1426" s="132" t="str">
        <f t="shared" si="229"/>
        <v/>
      </c>
      <c r="AF1426" s="129" t="str">
        <f t="shared" si="230"/>
        <v/>
      </c>
      <c r="AG1426" s="132" t="str">
        <f t="shared" si="231"/>
        <v/>
      </c>
      <c r="AH1426" s="133" t="str">
        <f t="shared" si="227"/>
        <v/>
      </c>
      <c r="AI1426" s="133" t="str">
        <f t="shared" si="223"/>
        <v/>
      </c>
      <c r="AJ1426" s="110"/>
      <c r="AK1426" s="119" t="str">
        <f t="shared" si="224"/>
        <v/>
      </c>
      <c r="AL1426" s="119" t="str">
        <f t="shared" si="225"/>
        <v/>
      </c>
      <c r="AM1426" s="120" t="str">
        <f t="shared" si="226"/>
        <v/>
      </c>
    </row>
    <row r="1427" spans="26:39" ht="3" hidden="1" customHeight="1" x14ac:dyDescent="0.3">
      <c r="Z1427" s="109"/>
      <c r="AA1427" s="109"/>
      <c r="AB1427" s="130"/>
      <c r="AC1427" s="131"/>
      <c r="AD1427" s="129" t="str">
        <f t="shared" si="228"/>
        <v/>
      </c>
      <c r="AE1427" s="132" t="str">
        <f t="shared" si="229"/>
        <v/>
      </c>
      <c r="AF1427" s="129" t="str">
        <f t="shared" si="230"/>
        <v/>
      </c>
      <c r="AG1427" s="132" t="str">
        <f t="shared" si="231"/>
        <v/>
      </c>
      <c r="AH1427" s="133" t="str">
        <f t="shared" si="227"/>
        <v/>
      </c>
      <c r="AI1427" s="133" t="str">
        <f t="shared" si="223"/>
        <v/>
      </c>
      <c r="AJ1427" s="110"/>
      <c r="AK1427" s="119" t="str">
        <f t="shared" si="224"/>
        <v/>
      </c>
      <c r="AL1427" s="119" t="str">
        <f t="shared" si="225"/>
        <v/>
      </c>
      <c r="AM1427" s="120" t="str">
        <f t="shared" si="226"/>
        <v/>
      </c>
    </row>
    <row r="1428" spans="26:39" ht="3" hidden="1" customHeight="1" x14ac:dyDescent="0.3">
      <c r="Z1428" s="109"/>
      <c r="AA1428" s="109"/>
      <c r="AB1428" s="130"/>
      <c r="AC1428" s="131"/>
      <c r="AD1428" s="129" t="str">
        <f t="shared" si="228"/>
        <v/>
      </c>
      <c r="AE1428" s="132" t="str">
        <f t="shared" si="229"/>
        <v/>
      </c>
      <c r="AF1428" s="129" t="str">
        <f t="shared" si="230"/>
        <v/>
      </c>
      <c r="AG1428" s="132" t="str">
        <f t="shared" si="231"/>
        <v/>
      </c>
      <c r="AH1428" s="133" t="str">
        <f t="shared" si="227"/>
        <v/>
      </c>
      <c r="AI1428" s="133" t="str">
        <f t="shared" si="223"/>
        <v/>
      </c>
      <c r="AJ1428" s="110"/>
      <c r="AK1428" s="119" t="str">
        <f t="shared" si="224"/>
        <v/>
      </c>
      <c r="AL1428" s="119" t="str">
        <f t="shared" si="225"/>
        <v/>
      </c>
      <c r="AM1428" s="120" t="str">
        <f t="shared" si="226"/>
        <v/>
      </c>
    </row>
    <row r="1429" spans="26:39" ht="3" hidden="1" customHeight="1" x14ac:dyDescent="0.3">
      <c r="Z1429" s="109"/>
      <c r="AA1429" s="109"/>
      <c r="AB1429" s="130"/>
      <c r="AC1429" s="131"/>
      <c r="AD1429" s="129" t="str">
        <f t="shared" si="228"/>
        <v/>
      </c>
      <c r="AE1429" s="132" t="str">
        <f t="shared" si="229"/>
        <v/>
      </c>
      <c r="AF1429" s="129" t="str">
        <f t="shared" si="230"/>
        <v/>
      </c>
      <c r="AG1429" s="132" t="str">
        <f t="shared" si="231"/>
        <v/>
      </c>
      <c r="AH1429" s="133" t="str">
        <f t="shared" si="227"/>
        <v/>
      </c>
      <c r="AI1429" s="133" t="str">
        <f t="shared" si="223"/>
        <v/>
      </c>
      <c r="AJ1429" s="110"/>
      <c r="AK1429" s="119" t="str">
        <f t="shared" si="224"/>
        <v/>
      </c>
      <c r="AL1429" s="119" t="str">
        <f t="shared" si="225"/>
        <v/>
      </c>
      <c r="AM1429" s="120" t="str">
        <f t="shared" si="226"/>
        <v/>
      </c>
    </row>
    <row r="1430" spans="26:39" ht="3" hidden="1" customHeight="1" x14ac:dyDescent="0.3">
      <c r="Z1430" s="109"/>
      <c r="AA1430" s="109"/>
      <c r="AB1430" s="130"/>
      <c r="AC1430" s="131"/>
      <c r="AD1430" s="129" t="str">
        <f t="shared" si="228"/>
        <v/>
      </c>
      <c r="AE1430" s="132" t="str">
        <f t="shared" si="229"/>
        <v/>
      </c>
      <c r="AF1430" s="129" t="str">
        <f t="shared" si="230"/>
        <v/>
      </c>
      <c r="AG1430" s="132" t="str">
        <f t="shared" si="231"/>
        <v/>
      </c>
      <c r="AH1430" s="133" t="str">
        <f t="shared" si="227"/>
        <v/>
      </c>
      <c r="AI1430" s="133" t="str">
        <f t="shared" si="223"/>
        <v/>
      </c>
      <c r="AJ1430" s="110"/>
      <c r="AK1430" s="119" t="str">
        <f t="shared" si="224"/>
        <v/>
      </c>
      <c r="AL1430" s="119" t="str">
        <f t="shared" si="225"/>
        <v/>
      </c>
      <c r="AM1430" s="120" t="str">
        <f t="shared" si="226"/>
        <v/>
      </c>
    </row>
    <row r="1431" spans="26:39" ht="3" hidden="1" customHeight="1" x14ac:dyDescent="0.3">
      <c r="Z1431" s="109"/>
      <c r="AA1431" s="109"/>
      <c r="AB1431" s="130"/>
      <c r="AC1431" s="131"/>
      <c r="AD1431" s="129" t="str">
        <f t="shared" si="228"/>
        <v/>
      </c>
      <c r="AE1431" s="132" t="str">
        <f t="shared" si="229"/>
        <v/>
      </c>
      <c r="AF1431" s="129" t="str">
        <f t="shared" si="230"/>
        <v/>
      </c>
      <c r="AG1431" s="132" t="str">
        <f t="shared" si="231"/>
        <v/>
      </c>
      <c r="AH1431" s="133" t="str">
        <f t="shared" si="227"/>
        <v/>
      </c>
      <c r="AI1431" s="133" t="str">
        <f t="shared" si="223"/>
        <v/>
      </c>
      <c r="AJ1431" s="110"/>
      <c r="AK1431" s="119" t="str">
        <f t="shared" si="224"/>
        <v/>
      </c>
      <c r="AL1431" s="119" t="str">
        <f t="shared" si="225"/>
        <v/>
      </c>
      <c r="AM1431" s="120" t="str">
        <f t="shared" si="226"/>
        <v/>
      </c>
    </row>
    <row r="1432" spans="26:39" ht="3" hidden="1" customHeight="1" x14ac:dyDescent="0.3">
      <c r="Z1432" s="109"/>
      <c r="AA1432" s="109"/>
      <c r="AB1432" s="130"/>
      <c r="AC1432" s="131"/>
      <c r="AD1432" s="129" t="str">
        <f t="shared" si="228"/>
        <v/>
      </c>
      <c r="AE1432" s="132" t="str">
        <f t="shared" si="229"/>
        <v/>
      </c>
      <c r="AF1432" s="129" t="str">
        <f t="shared" si="230"/>
        <v/>
      </c>
      <c r="AG1432" s="132" t="str">
        <f t="shared" si="231"/>
        <v/>
      </c>
      <c r="AH1432" s="133" t="str">
        <f t="shared" si="227"/>
        <v/>
      </c>
      <c r="AI1432" s="133" t="str">
        <f t="shared" si="223"/>
        <v/>
      </c>
      <c r="AJ1432" s="110"/>
      <c r="AK1432" s="119" t="str">
        <f t="shared" si="224"/>
        <v/>
      </c>
      <c r="AL1432" s="119" t="str">
        <f t="shared" si="225"/>
        <v/>
      </c>
      <c r="AM1432" s="120" t="str">
        <f t="shared" si="226"/>
        <v/>
      </c>
    </row>
    <row r="1433" spans="26:39" ht="3" hidden="1" customHeight="1" x14ac:dyDescent="0.3">
      <c r="Z1433" s="109"/>
      <c r="AA1433" s="109"/>
      <c r="AB1433" s="130"/>
      <c r="AC1433" s="131"/>
      <c r="AD1433" s="129" t="str">
        <f t="shared" si="228"/>
        <v/>
      </c>
      <c r="AE1433" s="132" t="str">
        <f t="shared" si="229"/>
        <v/>
      </c>
      <c r="AF1433" s="129" t="str">
        <f t="shared" si="230"/>
        <v/>
      </c>
      <c r="AG1433" s="132" t="str">
        <f t="shared" si="231"/>
        <v/>
      </c>
      <c r="AH1433" s="133" t="str">
        <f t="shared" si="227"/>
        <v/>
      </c>
      <c r="AI1433" s="133" t="str">
        <f t="shared" si="223"/>
        <v/>
      </c>
      <c r="AJ1433" s="110"/>
      <c r="AK1433" s="119" t="str">
        <f t="shared" si="224"/>
        <v/>
      </c>
      <c r="AL1433" s="119" t="str">
        <f t="shared" si="225"/>
        <v/>
      </c>
      <c r="AM1433" s="120" t="str">
        <f t="shared" si="226"/>
        <v/>
      </c>
    </row>
    <row r="1434" spans="26:39" ht="3" hidden="1" customHeight="1" x14ac:dyDescent="0.3">
      <c r="Z1434" s="109"/>
      <c r="AA1434" s="109"/>
      <c r="AB1434" s="130"/>
      <c r="AC1434" s="131"/>
      <c r="AD1434" s="129" t="str">
        <f t="shared" si="228"/>
        <v/>
      </c>
      <c r="AE1434" s="132" t="str">
        <f t="shared" si="229"/>
        <v/>
      </c>
      <c r="AF1434" s="129" t="str">
        <f t="shared" si="230"/>
        <v/>
      </c>
      <c r="AG1434" s="132" t="str">
        <f t="shared" si="231"/>
        <v/>
      </c>
      <c r="AH1434" s="133" t="str">
        <f t="shared" si="227"/>
        <v/>
      </c>
      <c r="AI1434" s="133" t="str">
        <f t="shared" si="223"/>
        <v/>
      </c>
      <c r="AJ1434" s="110"/>
      <c r="AK1434" s="119" t="str">
        <f t="shared" si="224"/>
        <v/>
      </c>
      <c r="AL1434" s="119" t="str">
        <f t="shared" si="225"/>
        <v/>
      </c>
      <c r="AM1434" s="120" t="str">
        <f t="shared" si="226"/>
        <v/>
      </c>
    </row>
    <row r="1435" spans="26:39" ht="3" hidden="1" customHeight="1" x14ac:dyDescent="0.3">
      <c r="Z1435" s="109"/>
      <c r="AA1435" s="109"/>
      <c r="AB1435" s="130"/>
      <c r="AC1435" s="131"/>
      <c r="AD1435" s="129" t="str">
        <f t="shared" si="228"/>
        <v/>
      </c>
      <c r="AE1435" s="132" t="str">
        <f t="shared" si="229"/>
        <v/>
      </c>
      <c r="AF1435" s="129" t="str">
        <f t="shared" si="230"/>
        <v/>
      </c>
      <c r="AG1435" s="132" t="str">
        <f t="shared" si="231"/>
        <v/>
      </c>
      <c r="AH1435" s="133" t="str">
        <f t="shared" si="227"/>
        <v/>
      </c>
      <c r="AI1435" s="133" t="str">
        <f t="shared" si="223"/>
        <v/>
      </c>
      <c r="AJ1435" s="110"/>
      <c r="AK1435" s="119" t="str">
        <f t="shared" si="224"/>
        <v/>
      </c>
      <c r="AL1435" s="119" t="str">
        <f t="shared" si="225"/>
        <v/>
      </c>
      <c r="AM1435" s="120" t="str">
        <f t="shared" si="226"/>
        <v/>
      </c>
    </row>
    <row r="1436" spans="26:39" ht="3" hidden="1" customHeight="1" x14ac:dyDescent="0.3">
      <c r="Z1436" s="109"/>
      <c r="AA1436" s="109"/>
      <c r="AB1436" s="130"/>
      <c r="AC1436" s="131"/>
      <c r="AD1436" s="129" t="str">
        <f t="shared" si="228"/>
        <v/>
      </c>
      <c r="AE1436" s="132" t="str">
        <f t="shared" si="229"/>
        <v/>
      </c>
      <c r="AF1436" s="129" t="str">
        <f t="shared" si="230"/>
        <v/>
      </c>
      <c r="AG1436" s="132" t="str">
        <f t="shared" si="231"/>
        <v/>
      </c>
      <c r="AH1436" s="133" t="str">
        <f t="shared" si="227"/>
        <v/>
      </c>
      <c r="AI1436" s="133" t="str">
        <f t="shared" si="223"/>
        <v/>
      </c>
      <c r="AJ1436" s="110"/>
      <c r="AK1436" s="119" t="str">
        <f t="shared" si="224"/>
        <v/>
      </c>
      <c r="AL1436" s="119" t="str">
        <f t="shared" si="225"/>
        <v/>
      </c>
      <c r="AM1436" s="120" t="str">
        <f t="shared" si="226"/>
        <v/>
      </c>
    </row>
    <row r="1437" spans="26:39" ht="3" hidden="1" customHeight="1" x14ac:dyDescent="0.3">
      <c r="Z1437" s="109"/>
      <c r="AA1437" s="109"/>
      <c r="AB1437" s="130"/>
      <c r="AC1437" s="131"/>
      <c r="AD1437" s="129" t="str">
        <f t="shared" si="228"/>
        <v/>
      </c>
      <c r="AE1437" s="132" t="str">
        <f t="shared" si="229"/>
        <v/>
      </c>
      <c r="AF1437" s="129" t="str">
        <f t="shared" si="230"/>
        <v/>
      </c>
      <c r="AG1437" s="132" t="str">
        <f t="shared" si="231"/>
        <v/>
      </c>
      <c r="AH1437" s="133" t="str">
        <f t="shared" si="227"/>
        <v/>
      </c>
      <c r="AI1437" s="133" t="str">
        <f t="shared" si="223"/>
        <v/>
      </c>
      <c r="AJ1437" s="110"/>
      <c r="AK1437" s="119" t="str">
        <f t="shared" si="224"/>
        <v/>
      </c>
      <c r="AL1437" s="119" t="str">
        <f t="shared" si="225"/>
        <v/>
      </c>
      <c r="AM1437" s="120" t="str">
        <f t="shared" si="226"/>
        <v/>
      </c>
    </row>
    <row r="1438" spans="26:39" ht="3" hidden="1" customHeight="1" x14ac:dyDescent="0.3">
      <c r="Z1438" s="109"/>
      <c r="AA1438" s="109"/>
      <c r="AB1438" s="130"/>
      <c r="AC1438" s="131"/>
      <c r="AD1438" s="129" t="str">
        <f t="shared" si="228"/>
        <v/>
      </c>
      <c r="AE1438" s="132" t="str">
        <f t="shared" si="229"/>
        <v/>
      </c>
      <c r="AF1438" s="129" t="str">
        <f t="shared" si="230"/>
        <v/>
      </c>
      <c r="AG1438" s="132" t="str">
        <f t="shared" si="231"/>
        <v/>
      </c>
      <c r="AH1438" s="133" t="str">
        <f t="shared" si="227"/>
        <v/>
      </c>
      <c r="AI1438" s="133" t="str">
        <f t="shared" si="223"/>
        <v/>
      </c>
      <c r="AJ1438" s="110"/>
      <c r="AK1438" s="119" t="str">
        <f t="shared" si="224"/>
        <v/>
      </c>
      <c r="AL1438" s="119" t="str">
        <f t="shared" si="225"/>
        <v/>
      </c>
      <c r="AM1438" s="120" t="str">
        <f t="shared" si="226"/>
        <v/>
      </c>
    </row>
    <row r="1439" spans="26:39" ht="3" hidden="1" customHeight="1" x14ac:dyDescent="0.3">
      <c r="Z1439" s="109"/>
      <c r="AA1439" s="109"/>
      <c r="AB1439" s="130"/>
      <c r="AC1439" s="131"/>
      <c r="AD1439" s="129" t="str">
        <f t="shared" si="228"/>
        <v/>
      </c>
      <c r="AE1439" s="132" t="str">
        <f t="shared" si="229"/>
        <v/>
      </c>
      <c r="AF1439" s="129" t="str">
        <f t="shared" si="230"/>
        <v/>
      </c>
      <c r="AG1439" s="132" t="str">
        <f t="shared" si="231"/>
        <v/>
      </c>
      <c r="AH1439" s="133" t="str">
        <f t="shared" si="227"/>
        <v/>
      </c>
      <c r="AI1439" s="133" t="str">
        <f t="shared" si="223"/>
        <v/>
      </c>
      <c r="AJ1439" s="110"/>
      <c r="AK1439" s="119" t="str">
        <f t="shared" si="224"/>
        <v/>
      </c>
      <c r="AL1439" s="119" t="str">
        <f t="shared" si="225"/>
        <v/>
      </c>
      <c r="AM1439" s="120" t="str">
        <f t="shared" si="226"/>
        <v/>
      </c>
    </row>
    <row r="1440" spans="26:39" ht="3" hidden="1" customHeight="1" x14ac:dyDescent="0.3">
      <c r="Z1440" s="109"/>
      <c r="AA1440" s="109"/>
      <c r="AB1440" s="130"/>
      <c r="AC1440" s="131"/>
      <c r="AD1440" s="129" t="str">
        <f t="shared" si="228"/>
        <v/>
      </c>
      <c r="AE1440" s="132" t="str">
        <f t="shared" si="229"/>
        <v/>
      </c>
      <c r="AF1440" s="129" t="str">
        <f t="shared" si="230"/>
        <v/>
      </c>
      <c r="AG1440" s="132" t="str">
        <f t="shared" si="231"/>
        <v/>
      </c>
      <c r="AH1440" s="133" t="str">
        <f t="shared" si="227"/>
        <v/>
      </c>
      <c r="AI1440" s="133" t="str">
        <f t="shared" si="223"/>
        <v/>
      </c>
      <c r="AJ1440" s="110"/>
      <c r="AK1440" s="119" t="str">
        <f t="shared" si="224"/>
        <v/>
      </c>
      <c r="AL1440" s="119" t="str">
        <f t="shared" si="225"/>
        <v/>
      </c>
      <c r="AM1440" s="120" t="str">
        <f t="shared" si="226"/>
        <v/>
      </c>
    </row>
    <row r="1441" spans="26:39" ht="3" hidden="1" customHeight="1" x14ac:dyDescent="0.3">
      <c r="Z1441" s="109"/>
      <c r="AA1441" s="109"/>
      <c r="AB1441" s="130"/>
      <c r="AC1441" s="131"/>
      <c r="AD1441" s="129" t="str">
        <f t="shared" si="228"/>
        <v/>
      </c>
      <c r="AE1441" s="132" t="str">
        <f t="shared" si="229"/>
        <v/>
      </c>
      <c r="AF1441" s="129" t="str">
        <f t="shared" si="230"/>
        <v/>
      </c>
      <c r="AG1441" s="132" t="str">
        <f t="shared" si="231"/>
        <v/>
      </c>
      <c r="AH1441" s="133" t="str">
        <f t="shared" si="227"/>
        <v/>
      </c>
      <c r="AI1441" s="133" t="str">
        <f t="shared" si="223"/>
        <v/>
      </c>
      <c r="AJ1441" s="110"/>
      <c r="AK1441" s="119" t="str">
        <f t="shared" si="224"/>
        <v/>
      </c>
      <c r="AL1441" s="119" t="str">
        <f t="shared" si="225"/>
        <v/>
      </c>
      <c r="AM1441" s="120" t="str">
        <f t="shared" si="226"/>
        <v/>
      </c>
    </row>
    <row r="1442" spans="26:39" ht="3" hidden="1" customHeight="1" x14ac:dyDescent="0.3">
      <c r="Z1442" s="109"/>
      <c r="AA1442" s="109"/>
      <c r="AB1442" s="130"/>
      <c r="AC1442" s="131"/>
      <c r="AD1442" s="129" t="str">
        <f t="shared" si="228"/>
        <v/>
      </c>
      <c r="AE1442" s="132" t="str">
        <f t="shared" si="229"/>
        <v/>
      </c>
      <c r="AF1442" s="129" t="str">
        <f t="shared" si="230"/>
        <v/>
      </c>
      <c r="AG1442" s="132" t="str">
        <f t="shared" si="231"/>
        <v/>
      </c>
      <c r="AH1442" s="133" t="str">
        <f t="shared" si="227"/>
        <v/>
      </c>
      <c r="AI1442" s="133" t="str">
        <f t="shared" si="223"/>
        <v/>
      </c>
      <c r="AJ1442" s="110"/>
      <c r="AK1442" s="119" t="str">
        <f t="shared" si="224"/>
        <v/>
      </c>
      <c r="AL1442" s="119" t="str">
        <f t="shared" si="225"/>
        <v/>
      </c>
      <c r="AM1442" s="120" t="str">
        <f t="shared" si="226"/>
        <v/>
      </c>
    </row>
    <row r="1443" spans="26:39" ht="14.45" hidden="1" x14ac:dyDescent="0.3">
      <c r="Z1443" s="109"/>
      <c r="AA1443" s="109"/>
      <c r="AB1443" s="130"/>
      <c r="AC1443" s="131"/>
      <c r="AD1443" s="129" t="str">
        <f t="shared" si="228"/>
        <v/>
      </c>
      <c r="AE1443" s="132" t="str">
        <f t="shared" si="229"/>
        <v/>
      </c>
      <c r="AF1443" s="129" t="str">
        <f t="shared" si="230"/>
        <v/>
      </c>
      <c r="AG1443" s="132" t="str">
        <f t="shared" si="231"/>
        <v/>
      </c>
      <c r="AH1443" s="133" t="str">
        <f t="shared" si="227"/>
        <v/>
      </c>
      <c r="AI1443" s="133" t="str">
        <f t="shared" si="223"/>
        <v/>
      </c>
      <c r="AJ1443" s="110"/>
      <c r="AK1443" s="119" t="str">
        <f t="shared" si="224"/>
        <v/>
      </c>
      <c r="AL1443" s="119" t="str">
        <f t="shared" si="225"/>
        <v/>
      </c>
      <c r="AM1443" s="120" t="str">
        <f t="shared" si="226"/>
        <v/>
      </c>
    </row>
    <row r="1444" spans="26:39" ht="14.45" hidden="1" x14ac:dyDescent="0.3">
      <c r="Z1444" s="109"/>
      <c r="AA1444" s="109"/>
      <c r="AB1444" s="130"/>
      <c r="AC1444" s="131"/>
      <c r="AD1444" s="129" t="str">
        <f t="shared" si="228"/>
        <v/>
      </c>
      <c r="AE1444" s="132" t="str">
        <f t="shared" si="229"/>
        <v/>
      </c>
      <c r="AF1444" s="129" t="str">
        <f t="shared" si="230"/>
        <v/>
      </c>
      <c r="AG1444" s="132" t="str">
        <f t="shared" si="231"/>
        <v/>
      </c>
      <c r="AH1444" s="133" t="str">
        <f t="shared" si="227"/>
        <v/>
      </c>
      <c r="AI1444" s="133" t="str">
        <f t="shared" si="223"/>
        <v/>
      </c>
      <c r="AJ1444" s="110"/>
      <c r="AK1444" s="119" t="str">
        <f t="shared" si="224"/>
        <v/>
      </c>
      <c r="AL1444" s="119" t="str">
        <f t="shared" si="225"/>
        <v/>
      </c>
      <c r="AM1444" s="120" t="str">
        <f t="shared" si="226"/>
        <v/>
      </c>
    </row>
    <row r="1445" spans="26:39" ht="14.45" hidden="1" x14ac:dyDescent="0.3">
      <c r="Z1445" s="109"/>
      <c r="AA1445" s="109"/>
      <c r="AB1445" s="130"/>
      <c r="AC1445" s="131"/>
      <c r="AD1445" s="129" t="str">
        <f t="shared" si="228"/>
        <v/>
      </c>
      <c r="AE1445" s="132" t="str">
        <f t="shared" si="229"/>
        <v/>
      </c>
      <c r="AF1445" s="129" t="str">
        <f t="shared" si="230"/>
        <v/>
      </c>
      <c r="AG1445" s="132" t="str">
        <f t="shared" si="231"/>
        <v/>
      </c>
      <c r="AH1445" s="133" t="str">
        <f t="shared" si="227"/>
        <v/>
      </c>
      <c r="AI1445" s="133" t="str">
        <f t="shared" si="223"/>
        <v/>
      </c>
      <c r="AJ1445" s="110"/>
      <c r="AK1445" s="119" t="str">
        <f t="shared" si="224"/>
        <v/>
      </c>
      <c r="AL1445" s="119" t="str">
        <f t="shared" si="225"/>
        <v/>
      </c>
      <c r="AM1445" s="120" t="str">
        <f t="shared" si="226"/>
        <v/>
      </c>
    </row>
    <row r="1446" spans="26:39" ht="14.45" hidden="1" x14ac:dyDescent="0.3">
      <c r="Z1446" s="109"/>
      <c r="AA1446" s="109"/>
      <c r="AB1446" s="130"/>
      <c r="AC1446" s="131"/>
      <c r="AD1446" s="129" t="str">
        <f t="shared" si="228"/>
        <v/>
      </c>
      <c r="AE1446" s="132" t="str">
        <f t="shared" si="229"/>
        <v/>
      </c>
      <c r="AF1446" s="129" t="str">
        <f t="shared" si="230"/>
        <v/>
      </c>
      <c r="AG1446" s="132" t="str">
        <f t="shared" si="231"/>
        <v/>
      </c>
      <c r="AH1446" s="133" t="str">
        <f t="shared" si="227"/>
        <v/>
      </c>
      <c r="AI1446" s="133" t="str">
        <f t="shared" si="223"/>
        <v/>
      </c>
      <c r="AJ1446" s="110"/>
      <c r="AK1446" s="119" t="str">
        <f t="shared" si="224"/>
        <v/>
      </c>
      <c r="AL1446" s="119" t="str">
        <f t="shared" si="225"/>
        <v/>
      </c>
      <c r="AM1446" s="120" t="str">
        <f t="shared" si="226"/>
        <v/>
      </c>
    </row>
    <row r="1447" spans="26:39" ht="14.45" hidden="1" x14ac:dyDescent="0.3">
      <c r="Z1447" s="109"/>
      <c r="AA1447" s="109"/>
      <c r="AB1447" s="130"/>
      <c r="AC1447" s="131"/>
      <c r="AD1447" s="129" t="str">
        <f t="shared" si="228"/>
        <v/>
      </c>
      <c r="AE1447" s="132" t="str">
        <f t="shared" si="229"/>
        <v/>
      </c>
      <c r="AF1447" s="129" t="str">
        <f t="shared" si="230"/>
        <v/>
      </c>
      <c r="AG1447" s="132" t="str">
        <f t="shared" si="231"/>
        <v/>
      </c>
      <c r="AH1447" s="133" t="str">
        <f t="shared" si="227"/>
        <v/>
      </c>
      <c r="AI1447" s="133" t="str">
        <f t="shared" si="223"/>
        <v/>
      </c>
      <c r="AJ1447" s="110"/>
      <c r="AK1447" s="119" t="str">
        <f t="shared" si="224"/>
        <v/>
      </c>
      <c r="AL1447" s="119" t="str">
        <f t="shared" si="225"/>
        <v/>
      </c>
      <c r="AM1447" s="120" t="str">
        <f t="shared" si="226"/>
        <v/>
      </c>
    </row>
    <row r="1448" spans="26:39" ht="14.45" hidden="1" x14ac:dyDescent="0.3">
      <c r="Z1448" s="109"/>
      <c r="AA1448" s="109"/>
      <c r="AB1448" s="130"/>
      <c r="AC1448" s="131"/>
      <c r="AD1448" s="129" t="str">
        <f t="shared" ref="AD1448:AD1451" si="232">IF(AC1448="","",AD$1351+(2*(AC1448-AC$1351)*AA$1356))</f>
        <v/>
      </c>
      <c r="AE1448" s="132" t="str">
        <f t="shared" si="229"/>
        <v/>
      </c>
      <c r="AF1448" s="129" t="str">
        <f t="shared" si="230"/>
        <v/>
      </c>
      <c r="AG1448" s="132" t="str">
        <f t="shared" si="231"/>
        <v/>
      </c>
      <c r="AH1448" s="133" t="str">
        <f t="shared" si="227"/>
        <v/>
      </c>
      <c r="AI1448" s="133" t="str">
        <f t="shared" si="223"/>
        <v/>
      </c>
      <c r="AJ1448" s="110"/>
      <c r="AK1448" s="119" t="str">
        <f t="shared" si="224"/>
        <v/>
      </c>
      <c r="AL1448" s="119" t="str">
        <f t="shared" si="225"/>
        <v/>
      </c>
      <c r="AM1448" s="120" t="str">
        <f t="shared" si="226"/>
        <v/>
      </c>
    </row>
    <row r="1449" spans="26:39" ht="14.45" hidden="1" x14ac:dyDescent="0.3">
      <c r="Z1449" s="109"/>
      <c r="AA1449" s="109"/>
      <c r="AB1449" s="130"/>
      <c r="AC1449" s="131"/>
      <c r="AD1449" s="129" t="str">
        <f t="shared" si="232"/>
        <v/>
      </c>
      <c r="AE1449" s="132" t="str">
        <f t="shared" si="229"/>
        <v/>
      </c>
      <c r="AF1449" s="129" t="str">
        <f t="shared" si="230"/>
        <v/>
      </c>
      <c r="AG1449" s="132" t="str">
        <f t="shared" si="231"/>
        <v/>
      </c>
      <c r="AH1449" s="133" t="str">
        <f t="shared" si="227"/>
        <v/>
      </c>
      <c r="AI1449" s="133" t="str">
        <f t="shared" si="223"/>
        <v/>
      </c>
      <c r="AJ1449" s="110"/>
      <c r="AK1449" s="119" t="str">
        <f t="shared" si="224"/>
        <v/>
      </c>
      <c r="AL1449" s="119" t="str">
        <f t="shared" si="225"/>
        <v/>
      </c>
      <c r="AM1449" s="120" t="str">
        <f t="shared" si="226"/>
        <v/>
      </c>
    </row>
    <row r="1450" spans="26:39" ht="14.45" hidden="1" x14ac:dyDescent="0.3">
      <c r="Z1450" s="109"/>
      <c r="AA1450" s="109"/>
      <c r="AB1450" s="130"/>
      <c r="AC1450" s="131"/>
      <c r="AD1450" s="129" t="str">
        <f t="shared" si="232"/>
        <v/>
      </c>
      <c r="AE1450" s="132" t="str">
        <f t="shared" si="229"/>
        <v/>
      </c>
      <c r="AF1450" s="129" t="str">
        <f t="shared" si="230"/>
        <v/>
      </c>
      <c r="AG1450" s="132" t="str">
        <f t="shared" si="231"/>
        <v/>
      </c>
      <c r="AH1450" s="133" t="str">
        <f t="shared" si="227"/>
        <v/>
      </c>
      <c r="AI1450" s="133" t="str">
        <f t="shared" si="223"/>
        <v/>
      </c>
      <c r="AJ1450" s="110"/>
      <c r="AK1450" s="119" t="str">
        <f t="shared" si="224"/>
        <v/>
      </c>
      <c r="AL1450" s="119" t="str">
        <f t="shared" si="225"/>
        <v/>
      </c>
      <c r="AM1450" s="120" t="str">
        <f t="shared" si="226"/>
        <v/>
      </c>
    </row>
    <row r="1451" spans="26:39" ht="14.45" hidden="1" x14ac:dyDescent="0.3">
      <c r="Z1451" s="109"/>
      <c r="AA1451" s="109"/>
      <c r="AB1451" s="130"/>
      <c r="AC1451" s="131"/>
      <c r="AD1451" s="129" t="str">
        <f t="shared" si="232"/>
        <v/>
      </c>
      <c r="AE1451" s="132" t="str">
        <f t="shared" si="229"/>
        <v/>
      </c>
      <c r="AF1451" s="129" t="str">
        <f t="shared" si="230"/>
        <v/>
      </c>
      <c r="AG1451" s="132" t="str">
        <f t="shared" si="231"/>
        <v/>
      </c>
      <c r="AH1451" s="133" t="str">
        <f t="shared" si="227"/>
        <v/>
      </c>
      <c r="AI1451" s="133" t="str">
        <f t="shared" si="223"/>
        <v/>
      </c>
      <c r="AJ1451" s="110"/>
      <c r="AK1451" s="119" t="str">
        <f t="shared" si="224"/>
        <v/>
      </c>
      <c r="AL1451" s="119" t="str">
        <f t="shared" si="225"/>
        <v/>
      </c>
      <c r="AM1451" s="120" t="str">
        <f t="shared" si="226"/>
        <v/>
      </c>
    </row>
    <row r="1452" spans="26:39" ht="13.9" hidden="1" x14ac:dyDescent="0.3"/>
    <row r="1453" spans="26:39" ht="13.9" hidden="1" x14ac:dyDescent="0.3"/>
    <row r="1454" spans="26:39" ht="13.9" hidden="1" x14ac:dyDescent="0.3"/>
    <row r="1455" spans="26:39" ht="13.9" hidden="1" x14ac:dyDescent="0.3"/>
    <row r="1456" spans="26:39" x14ac:dyDescent="0.2"/>
  </sheetData>
  <sheetProtection algorithmName="SHA-512" hashValue="UV86pbq8HOxTJIzxB1/pDlaHMf2JWmXRMR33EtBpiZoLQQJDCz1v45A+FxgPe3gGeDuzBIKqZQHoCHEcYLUt+w==" saltValue="qRWTBf2vyms8YQ1/+6LlBw==" spinCount="100000" sheet="1" selectLockedCells="1"/>
  <mergeCells count="18">
    <mergeCell ref="B3:I3"/>
    <mergeCell ref="C42:C45"/>
    <mergeCell ref="D75:G75"/>
    <mergeCell ref="D76:G76"/>
    <mergeCell ref="D77:G77"/>
    <mergeCell ref="D7:G7"/>
    <mergeCell ref="D8:G8"/>
    <mergeCell ref="D9:G9"/>
    <mergeCell ref="D10:G10"/>
    <mergeCell ref="D11:G11"/>
    <mergeCell ref="D12:G12"/>
    <mergeCell ref="D13:G13"/>
    <mergeCell ref="K54:Q57"/>
    <mergeCell ref="I120:I121"/>
    <mergeCell ref="D78:G78"/>
    <mergeCell ref="D79:G79"/>
    <mergeCell ref="D80:G80"/>
    <mergeCell ref="C88:P88"/>
  </mergeCells>
  <phoneticPr fontId="36" type="noConversion"/>
  <conditionalFormatting sqref="D31:J32">
    <cfRule type="expression" dxfId="17" priority="29">
      <formula>$O$12=1</formula>
    </cfRule>
  </conditionalFormatting>
  <conditionalFormatting sqref="D27:J28">
    <cfRule type="expression" dxfId="16" priority="28">
      <formula>$O$12=2</formula>
    </cfRule>
  </conditionalFormatting>
  <conditionalFormatting sqref="D114 D117:D120 D122:D123 G119:G122">
    <cfRule type="expression" dxfId="15" priority="25">
      <formula>$O$79=1</formula>
    </cfRule>
  </conditionalFormatting>
  <conditionalFormatting sqref="D115:D116">
    <cfRule type="expression" dxfId="14" priority="23">
      <formula>$O$79=1</formula>
    </cfRule>
  </conditionalFormatting>
  <conditionalFormatting sqref="D121">
    <cfRule type="expression" dxfId="13" priority="8">
      <formula>$O$79=6</formula>
    </cfRule>
    <cfRule type="expression" dxfId="12" priority="9">
      <formula>$O$79=4</formula>
    </cfRule>
    <cfRule type="expression" dxfId="11" priority="10">
      <formula>$O$79=3</formula>
    </cfRule>
    <cfRule type="expression" dxfId="10" priority="11">
      <formula>$O$79=2</formula>
    </cfRule>
    <cfRule type="expression" dxfId="9" priority="12">
      <formula>$O$79=5</formula>
    </cfRule>
    <cfRule type="expression" dxfId="8" priority="21">
      <formula>$O$79=1</formula>
    </cfRule>
  </conditionalFormatting>
  <conditionalFormatting sqref="H123:H124 I120:I121">
    <cfRule type="expression" dxfId="7" priority="20">
      <formula>$O$79=1</formula>
    </cfRule>
  </conditionalFormatting>
  <conditionalFormatting sqref="B113">
    <cfRule type="expression" dxfId="6" priority="19">
      <formula>$O$79=1</formula>
    </cfRule>
  </conditionalFormatting>
  <conditionalFormatting sqref="B114:B125">
    <cfRule type="expression" dxfId="5" priority="18">
      <formula>$O$79=1</formula>
    </cfRule>
  </conditionalFormatting>
  <conditionalFormatting sqref="B126">
    <cfRule type="expression" dxfId="4" priority="17">
      <formula>$O$79=1</formula>
    </cfRule>
  </conditionalFormatting>
  <conditionalFormatting sqref="C126:H126">
    <cfRule type="expression" dxfId="3" priority="16">
      <formula>$O$79=1</formula>
    </cfRule>
  </conditionalFormatting>
  <conditionalFormatting sqref="I126">
    <cfRule type="expression" dxfId="2" priority="15">
      <formula>$O$79=1</formula>
    </cfRule>
  </conditionalFormatting>
  <conditionalFormatting sqref="I114:I125">
    <cfRule type="expression" dxfId="1" priority="14">
      <formula>$O$79=1</formula>
    </cfRule>
  </conditionalFormatting>
  <conditionalFormatting sqref="I113">
    <cfRule type="expression" dxfId="0" priority="13">
      <formula>$O$79=1</formula>
    </cfRule>
  </conditionalFormatting>
  <hyperlinks>
    <hyperlink ref="D76" r:id="rId1" display="Click Here For Link to Online Calculator"/>
    <hyperlink ref="D78" r:id="rId2" display="Click Here To Access IAS Skimmer Sizing PDF"/>
    <hyperlink ref="D79" r:id="rId3" display="Click Here To Access Marlee Webpage"/>
    <hyperlink ref="D77" r:id="rId4" display="https://fairclothskimmer.com/skimmer-sizing/"/>
  </hyperlinks>
  <pageMargins left="0.7" right="0.7" top="0.75" bottom="0.75" header="0.3" footer="0.3"/>
  <pageSetup scale="2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049" r:id="rId8" name="Drop Down 1">
              <controlPr locked="0" defaultSize="0" autoLine="0" autoPict="0">
                <anchor moveWithCells="1">
                  <from>
                    <xdr:col>3</xdr:col>
                    <xdr:colOff>9525</xdr:colOff>
                    <xdr:row>15</xdr:row>
                    <xdr:rowOff>161925</xdr:rowOff>
                  </from>
                  <to>
                    <xdr:col>7</xdr:col>
                    <xdr:colOff>47625</xdr:colOff>
                    <xdr:row>17</xdr:row>
                    <xdr:rowOff>28575</xdr:rowOff>
                  </to>
                </anchor>
              </controlPr>
            </control>
          </mc:Choice>
        </mc:AlternateContent>
        <mc:AlternateContent xmlns:mc="http://schemas.openxmlformats.org/markup-compatibility/2006">
          <mc:Choice Requires="x14">
            <control shapeId="2050" r:id="rId9" name="Drop Down 2">
              <controlPr locked="0" defaultSize="0" autoLine="0" autoPict="0">
                <anchor moveWithCells="1">
                  <from>
                    <xdr:col>3</xdr:col>
                    <xdr:colOff>38100</xdr:colOff>
                    <xdr:row>71</xdr:row>
                    <xdr:rowOff>161925</xdr:rowOff>
                  </from>
                  <to>
                    <xdr:col>7</xdr:col>
                    <xdr:colOff>76200</xdr:colOff>
                    <xdr:row>73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
  <sheetViews>
    <sheetView zoomScale="90" zoomScaleNormal="90" workbookViewId="0">
      <selection activeCell="D7" sqref="D7"/>
    </sheetView>
  </sheetViews>
  <sheetFormatPr defaultRowHeight="15" x14ac:dyDescent="0.25"/>
  <cols>
    <col min="2" max="2" width="86.140625" customWidth="1"/>
    <col min="3" max="3" width="81.7109375" customWidth="1"/>
  </cols>
  <sheetData>
    <row r="2" ht="339.95" customHeight="1" x14ac:dyDescent="0.3"/>
    <row r="3" ht="267.75" customHeight="1" x14ac:dyDescent="0.3"/>
    <row r="4" ht="312.75" customHeight="1" x14ac:dyDescent="0.3"/>
    <row r="5" ht="339.95" customHeight="1" x14ac:dyDescent="0.25"/>
    <row r="6" ht="324" customHeight="1" x14ac:dyDescent="0.25"/>
    <row r="7" ht="296.25" customHeigh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showGridLines="0" topLeftCell="A13" workbookViewId="0">
      <selection activeCell="A43" sqref="A43"/>
    </sheetView>
  </sheetViews>
  <sheetFormatPr defaultColWidth="0" defaultRowHeight="15" zeroHeight="1" x14ac:dyDescent="0.25"/>
  <cols>
    <col min="1" max="1" width="3.140625" customWidth="1"/>
    <col min="2" max="2" width="39.7109375" customWidth="1"/>
    <col min="3" max="3" width="8.28515625" bestFit="1" customWidth="1"/>
    <col min="4" max="4" width="12.28515625" customWidth="1"/>
    <col min="5" max="5" width="6.140625" customWidth="1"/>
    <col min="6" max="6" width="1.42578125" customWidth="1"/>
    <col min="7" max="16384" width="9.140625" hidden="1"/>
  </cols>
  <sheetData>
    <row r="1" spans="2:5" ht="15" customHeight="1" x14ac:dyDescent="0.35">
      <c r="B1" s="260" t="s">
        <v>0</v>
      </c>
      <c r="C1" s="260"/>
      <c r="D1" s="260"/>
    </row>
    <row r="2" spans="2:5" ht="15" customHeight="1" x14ac:dyDescent="0.3">
      <c r="B2" s="1" t="s">
        <v>1</v>
      </c>
      <c r="D2" s="100" t="str">
        <f>Introduction!B2</f>
        <v xml:space="preserve"> version 1.1 2020-06-26</v>
      </c>
      <c r="E2" s="99"/>
    </row>
    <row r="3" spans="2:5" ht="15" customHeight="1" x14ac:dyDescent="0.3">
      <c r="E3" s="3"/>
    </row>
    <row r="4" spans="2:5" ht="15" customHeight="1" x14ac:dyDescent="0.3">
      <c r="B4" s="71" t="s">
        <v>2</v>
      </c>
      <c r="C4" s="97" t="s">
        <v>91</v>
      </c>
      <c r="D4" s="268" t="s">
        <v>92</v>
      </c>
      <c r="E4" s="73"/>
    </row>
    <row r="5" spans="2:5" ht="15" customHeight="1" x14ac:dyDescent="0.25">
      <c r="B5" s="93"/>
      <c r="C5" s="98"/>
      <c r="D5" s="269"/>
      <c r="E5" s="77"/>
    </row>
    <row r="6" spans="2:5" ht="15" customHeight="1" x14ac:dyDescent="0.3">
      <c r="B6" s="74" t="s">
        <v>4</v>
      </c>
      <c r="C6" s="75"/>
      <c r="D6" s="76" t="s">
        <v>5</v>
      </c>
      <c r="E6" s="77"/>
    </row>
    <row r="7" spans="2:5" ht="15" customHeight="1" x14ac:dyDescent="0.3">
      <c r="B7" s="74" t="s">
        <v>45</v>
      </c>
      <c r="C7" s="75" t="str">
        <f>IF([1]BASIN_DESIGN!$C$11="SI", "m³/ha","ft³/ac")</f>
        <v>ft³/ac</v>
      </c>
      <c r="D7" s="76">
        <v>1000</v>
      </c>
      <c r="E7" s="77"/>
    </row>
    <row r="8" spans="2:5" ht="15" customHeight="1" x14ac:dyDescent="0.3">
      <c r="B8" s="78" t="s">
        <v>46</v>
      </c>
      <c r="C8" s="79"/>
      <c r="D8" s="76"/>
      <c r="E8" s="77"/>
    </row>
    <row r="9" spans="2:5" ht="15" customHeight="1" x14ac:dyDescent="0.25">
      <c r="B9" s="270" t="s">
        <v>142</v>
      </c>
      <c r="C9" s="75" t="str">
        <f>IF([1]BASIN_DESIGN!$C$11="SI", "m³/ha","ft³/ac")</f>
        <v>ft³/ac</v>
      </c>
      <c r="D9" s="76">
        <v>1800</v>
      </c>
      <c r="E9" s="77"/>
    </row>
    <row r="10" spans="2:5" ht="15" customHeight="1" x14ac:dyDescent="0.25">
      <c r="B10" s="270"/>
      <c r="C10" s="75"/>
      <c r="D10" s="76"/>
      <c r="E10" s="77"/>
    </row>
    <row r="11" spans="2:5" ht="15" customHeight="1" x14ac:dyDescent="0.25">
      <c r="B11" s="270" t="s">
        <v>141</v>
      </c>
      <c r="C11" s="75" t="str">
        <f>IF([1]BASIN_DESIGN!$C$11="SI", "m³/ha","ft³/ac")</f>
        <v>ft³/ac</v>
      </c>
      <c r="D11" s="76">
        <v>3600</v>
      </c>
      <c r="E11" s="77"/>
    </row>
    <row r="12" spans="2:5" ht="15" customHeight="1" x14ac:dyDescent="0.25">
      <c r="B12" s="270"/>
      <c r="C12" s="75"/>
      <c r="D12" s="76"/>
      <c r="E12" s="77"/>
    </row>
    <row r="13" spans="2:5" ht="14.45" x14ac:dyDescent="0.3">
      <c r="B13" s="74" t="s">
        <v>6</v>
      </c>
      <c r="C13" s="75" t="str">
        <f>IF([1]BASIN_DESIGN!$C$11="SI","ha","ac")</f>
        <v>ac</v>
      </c>
      <c r="D13" s="76">
        <v>100</v>
      </c>
      <c r="E13" s="77"/>
    </row>
    <row r="14" spans="2:5" ht="14.45" x14ac:dyDescent="0.3">
      <c r="B14" s="80"/>
      <c r="C14" s="81"/>
      <c r="D14" s="82"/>
      <c r="E14" s="83"/>
    </row>
    <row r="15" spans="2:5" ht="14.45" x14ac:dyDescent="0.3">
      <c r="B15" s="2"/>
      <c r="C15" s="2"/>
      <c r="D15" s="4"/>
    </row>
    <row r="16" spans="2:5" ht="17.45" x14ac:dyDescent="0.35">
      <c r="B16" s="71" t="s">
        <v>7</v>
      </c>
      <c r="C16" s="72"/>
      <c r="D16" s="72"/>
      <c r="E16" s="73"/>
    </row>
    <row r="17" spans="2:5" ht="14.45" x14ac:dyDescent="0.3">
      <c r="B17" s="74" t="s">
        <v>8</v>
      </c>
      <c r="C17" s="84" t="str">
        <f>IF([1]BASIN_DESIGN!$C$11="SI", "m/m","ft/ft")</f>
        <v>ft/ft</v>
      </c>
      <c r="D17" s="76">
        <v>4</v>
      </c>
      <c r="E17" s="85"/>
    </row>
    <row r="18" spans="2:5" ht="14.25" customHeight="1" x14ac:dyDescent="0.3">
      <c r="B18" s="74" t="s">
        <v>9</v>
      </c>
      <c r="C18" s="84" t="str">
        <f>IF([1]BASIN_DESIGN!$C$11="SI", "m/m","ft/ft")</f>
        <v>ft/ft</v>
      </c>
      <c r="D18" s="76">
        <v>2</v>
      </c>
      <c r="E18" s="85"/>
    </row>
    <row r="19" spans="2:5" ht="14.45" x14ac:dyDescent="0.3">
      <c r="B19" s="74" t="s">
        <v>10</v>
      </c>
      <c r="C19" s="84" t="str">
        <f>IF([1]BASIN_DESIGN!$C$11="SI", "m/m","ft/ft")</f>
        <v>ft/ft</v>
      </c>
      <c r="D19" s="76">
        <v>2</v>
      </c>
      <c r="E19" s="85"/>
    </row>
    <row r="20" spans="2:5" ht="14.45" x14ac:dyDescent="0.3">
      <c r="B20" s="74" t="s">
        <v>11</v>
      </c>
      <c r="C20" s="84" t="str">
        <f>IF([1]BASIN_DESIGN!$C$11="SI", "m","ft")</f>
        <v>ft</v>
      </c>
      <c r="D20" s="76">
        <v>5</v>
      </c>
      <c r="E20" s="85"/>
    </row>
    <row r="21" spans="2:5" ht="14.45" x14ac:dyDescent="0.3">
      <c r="B21" s="80"/>
      <c r="C21" s="86"/>
      <c r="D21" s="82"/>
      <c r="E21" s="87"/>
    </row>
    <row r="22" spans="2:5" ht="14.45" x14ac:dyDescent="0.3">
      <c r="B22" s="2"/>
      <c r="C22" s="5"/>
      <c r="D22" s="4"/>
      <c r="E22" s="5"/>
    </row>
    <row r="23" spans="2:5" ht="17.45" x14ac:dyDescent="0.35">
      <c r="B23" s="71" t="s">
        <v>12</v>
      </c>
      <c r="C23" s="72"/>
      <c r="D23" s="72"/>
      <c r="E23" s="73"/>
    </row>
    <row r="24" spans="2:5" ht="14.45" x14ac:dyDescent="0.3">
      <c r="B24" s="74" t="s">
        <v>13</v>
      </c>
      <c r="C24" s="84" t="str">
        <f>IF([1]BASIN_DESIGN!$C$11="SI", "m","ft")</f>
        <v>ft</v>
      </c>
      <c r="D24" s="76">
        <v>2</v>
      </c>
      <c r="E24" s="77"/>
    </row>
    <row r="25" spans="2:5" ht="14.45" x14ac:dyDescent="0.3">
      <c r="B25" s="74" t="s">
        <v>14</v>
      </c>
      <c r="C25" s="84" t="s">
        <v>15</v>
      </c>
      <c r="D25" s="76">
        <v>48</v>
      </c>
      <c r="E25" s="77"/>
    </row>
    <row r="26" spans="2:5" ht="14.45" x14ac:dyDescent="0.3">
      <c r="B26" s="74" t="s">
        <v>16</v>
      </c>
      <c r="C26" s="84" t="s">
        <v>15</v>
      </c>
      <c r="D26" s="76">
        <v>168</v>
      </c>
      <c r="E26" s="77"/>
    </row>
    <row r="27" spans="2:5" ht="14.45" x14ac:dyDescent="0.3">
      <c r="B27" s="80"/>
      <c r="C27" s="86"/>
      <c r="D27" s="82"/>
      <c r="E27" s="83"/>
    </row>
    <row r="28" spans="2:5" ht="14.45" x14ac:dyDescent="0.3">
      <c r="B28" s="75"/>
      <c r="C28" s="84"/>
      <c r="D28" s="76"/>
      <c r="E28" s="79"/>
    </row>
    <row r="29" spans="2:5" ht="17.45" x14ac:dyDescent="0.35">
      <c r="B29" s="71" t="s">
        <v>17</v>
      </c>
      <c r="C29" s="72"/>
      <c r="D29" s="72"/>
      <c r="E29" s="73"/>
    </row>
    <row r="30" spans="2:5" ht="15" customHeight="1" x14ac:dyDescent="0.25">
      <c r="B30" s="265" t="s">
        <v>18</v>
      </c>
      <c r="C30" s="266" t="s">
        <v>19</v>
      </c>
      <c r="D30" s="266"/>
      <c r="E30" s="267"/>
    </row>
    <row r="31" spans="2:5" x14ac:dyDescent="0.25">
      <c r="B31" s="265"/>
      <c r="C31" s="266"/>
      <c r="D31" s="266"/>
      <c r="E31" s="267"/>
    </row>
    <row r="32" spans="2:5" ht="14.45" x14ac:dyDescent="0.3">
      <c r="B32" s="88"/>
      <c r="C32" s="81"/>
      <c r="D32" s="89"/>
      <c r="E32" s="90"/>
    </row>
    <row r="33" spans="2:5" ht="14.45" x14ac:dyDescent="0.3">
      <c r="B33" s="6"/>
      <c r="C33" s="2"/>
      <c r="D33" s="14"/>
      <c r="E33" s="14"/>
    </row>
    <row r="34" spans="2:5" ht="17.45" x14ac:dyDescent="0.35">
      <c r="B34" s="71" t="s">
        <v>20</v>
      </c>
      <c r="C34" s="72"/>
      <c r="D34" s="72"/>
      <c r="E34" s="73"/>
    </row>
    <row r="35" spans="2:5" ht="14.45" x14ac:dyDescent="0.3">
      <c r="B35" s="91"/>
      <c r="C35" s="75"/>
      <c r="D35" s="76" t="s">
        <v>3</v>
      </c>
      <c r="E35" s="77"/>
    </row>
    <row r="36" spans="2:5" ht="14.45" x14ac:dyDescent="0.3">
      <c r="B36" s="91"/>
      <c r="C36" s="75"/>
      <c r="D36" s="76" t="s">
        <v>3</v>
      </c>
      <c r="E36" s="77"/>
    </row>
    <row r="37" spans="2:5" ht="14.45" x14ac:dyDescent="0.3">
      <c r="B37" s="92"/>
      <c r="C37" s="81"/>
      <c r="D37" s="82"/>
      <c r="E37" s="83"/>
    </row>
    <row r="38" spans="2:5" ht="14.45" x14ac:dyDescent="0.3">
      <c r="B38" s="7"/>
      <c r="C38" s="2"/>
      <c r="D38" s="4"/>
    </row>
    <row r="39" spans="2:5" ht="17.45" x14ac:dyDescent="0.35">
      <c r="B39" s="71" t="s">
        <v>21</v>
      </c>
      <c r="C39" s="72"/>
      <c r="D39" s="72"/>
      <c r="E39" s="73"/>
    </row>
    <row r="40" spans="2:5" ht="14.45" x14ac:dyDescent="0.3">
      <c r="B40" s="93"/>
      <c r="C40" s="79"/>
      <c r="D40" s="79"/>
      <c r="E40" s="77"/>
    </row>
    <row r="41" spans="2:5" ht="14.45" x14ac:dyDescent="0.3">
      <c r="B41" s="94" t="s">
        <v>22</v>
      </c>
      <c r="C41" s="79"/>
      <c r="D41" s="79"/>
      <c r="E41" s="77"/>
    </row>
    <row r="42" spans="2:5" ht="14.45" x14ac:dyDescent="0.3">
      <c r="B42" s="95"/>
      <c r="C42" s="96"/>
      <c r="D42" s="96"/>
      <c r="E42" s="83"/>
    </row>
    <row r="43" spans="2:5" ht="14.45" x14ac:dyDescent="0.3"/>
    <row r="44" spans="2:5" ht="14.45" hidden="1" x14ac:dyDescent="0.3"/>
    <row r="45" spans="2:5" ht="14.45" hidden="1" x14ac:dyDescent="0.3"/>
    <row r="46" spans="2:5" ht="14.45" hidden="1" x14ac:dyDescent="0.3"/>
    <row r="47" spans="2:5" ht="14.45" hidden="1" x14ac:dyDescent="0.3"/>
    <row r="48" spans="2:5" ht="14.45" hidden="1" x14ac:dyDescent="0.3"/>
    <row r="49" spans="2:2" ht="14.45" hidden="1" x14ac:dyDescent="0.3"/>
    <row r="50" spans="2:2" ht="14.45" hidden="1" x14ac:dyDescent="0.3"/>
    <row r="51" spans="2:2" ht="14.45" hidden="1" x14ac:dyDescent="0.3"/>
    <row r="52" spans="2:2" ht="14.45" hidden="1" x14ac:dyDescent="0.3"/>
    <row r="53" spans="2:2" ht="14.45" hidden="1" x14ac:dyDescent="0.3">
      <c r="B53" t="s">
        <v>23</v>
      </c>
    </row>
    <row r="54" spans="2:2" ht="14.45" hidden="1" x14ac:dyDescent="0.3">
      <c r="B54" t="s">
        <v>24</v>
      </c>
    </row>
    <row r="55" spans="2:2" ht="14.45" hidden="1" x14ac:dyDescent="0.3">
      <c r="B55" t="s">
        <v>25</v>
      </c>
    </row>
    <row r="56" spans="2:2" ht="14.45" hidden="1" x14ac:dyDescent="0.3"/>
    <row r="57" spans="2:2" ht="14.45" hidden="1" x14ac:dyDescent="0.3">
      <c r="B57" t="s">
        <v>26</v>
      </c>
    </row>
    <row r="58" spans="2:2" ht="14.45" hidden="1" x14ac:dyDescent="0.3">
      <c r="B58" t="s">
        <v>27</v>
      </c>
    </row>
    <row r="59" spans="2:2" ht="14.45" hidden="1" x14ac:dyDescent="0.3"/>
    <row r="60" spans="2:2" ht="14.45" hidden="1" x14ac:dyDescent="0.3">
      <c r="B60" t="e">
        <f>"Stage ("&amp;#REF!&amp;")"</f>
        <v>#REF!</v>
      </c>
    </row>
    <row r="61" spans="2:2" ht="14.45" hidden="1" x14ac:dyDescent="0.3">
      <c r="B61" t="str">
        <f>"Storage ("&amp;'[1]STAGE-STORAGE'!G3&amp;")"</f>
        <v>Storage (ft/ac)</v>
      </c>
    </row>
    <row r="62" spans="2:2" ht="14.45" hidden="1" x14ac:dyDescent="0.3"/>
    <row r="63" spans="2:2" ht="14.45" hidden="1" x14ac:dyDescent="0.3">
      <c r="B63" s="8">
        <f>ROUND([1]BASIN_DESIGN!H38,1)</f>
        <v>119.8</v>
      </c>
    </row>
    <row r="64" spans="2:2" ht="14.45" hidden="1" x14ac:dyDescent="0.3"/>
    <row r="65" spans="2:3" ht="14.45" hidden="1" x14ac:dyDescent="0.3"/>
    <row r="66" spans="2:3" ht="14.45" hidden="1" x14ac:dyDescent="0.3">
      <c r="B66" s="9" t="str">
        <f>[1]BASIN_DESIGN!C36&amp;" "&amp;[1]BASIN_DESIGN!D36</f>
        <v>2 ft</v>
      </c>
      <c r="C66" t="s">
        <v>28</v>
      </c>
    </row>
    <row r="67" spans="2:3" ht="14.45" hidden="1" x14ac:dyDescent="0.3">
      <c r="B67" s="9" t="str">
        <f>[1]BASIN_DESIGN!H25&amp;" "&amp;[1]BASIN_DESIGN!I25</f>
        <v>4.28 ft</v>
      </c>
      <c r="C67" t="s">
        <v>29</v>
      </c>
    </row>
    <row r="68" spans="2:3" ht="14.45" hidden="1" x14ac:dyDescent="0.3">
      <c r="B68" s="10">
        <f>ROUND([1]BASIN_DESIGN!C39,2)</f>
        <v>0.75</v>
      </c>
      <c r="C68" t="s">
        <v>30</v>
      </c>
    </row>
    <row r="69" spans="2:3" ht="14.45" hidden="1" x14ac:dyDescent="0.3">
      <c r="B69" s="9" t="str">
        <f>B68&amp;" "&amp;[1]BASIN_DESIGN!D39</f>
        <v>0.75 ft</v>
      </c>
      <c r="C69" t="s">
        <v>30</v>
      </c>
    </row>
    <row r="70" spans="2:3" ht="14.45" hidden="1" x14ac:dyDescent="0.3">
      <c r="B70" s="9" t="str">
        <f>[1]BASIN_DESIGN!C35&amp;" "&amp;[1]BASIN_DESIGN!D35</f>
        <v>10 ft</v>
      </c>
      <c r="C70" t="s">
        <v>31</v>
      </c>
    </row>
    <row r="71" spans="2:3" ht="14.45" hidden="1" x14ac:dyDescent="0.3">
      <c r="B71" s="11">
        <f>ROUND([1]BASIN_DESIGN!C30,0)</f>
        <v>81</v>
      </c>
    </row>
    <row r="72" spans="2:3" ht="14.45" hidden="1" x14ac:dyDescent="0.3">
      <c r="B72" s="9" t="str">
        <f>B71&amp;" "&amp;[1]BASIN_DESIGN!D30</f>
        <v>81 ft</v>
      </c>
      <c r="C72" t="s">
        <v>32</v>
      </c>
    </row>
    <row r="73" spans="2:3" ht="14.45" hidden="1" x14ac:dyDescent="0.3">
      <c r="B73" s="11">
        <f>ROUND([1]BASIN_DESIGN!H30,0)</f>
        <v>30810</v>
      </c>
    </row>
    <row r="74" spans="2:3" ht="14.45" hidden="1" x14ac:dyDescent="0.3">
      <c r="B74" s="9" t="str">
        <f>B73&amp;" "&amp;[1]BASIN_DESIGN!I30</f>
        <v>30810 ft³</v>
      </c>
      <c r="C74" t="s">
        <v>33</v>
      </c>
    </row>
    <row r="75" spans="2:3" ht="14.45" hidden="1" x14ac:dyDescent="0.3">
      <c r="B75" s="11">
        <f>ROUND([1]BASIN_DESIGN!H28,0)</f>
        <v>29574</v>
      </c>
    </row>
    <row r="76" spans="2:3" ht="14.45" hidden="1" x14ac:dyDescent="0.3">
      <c r="B76" s="9" t="str">
        <f>B75&amp;" "&amp;[1]BASIN_DESIGN!I28</f>
        <v>29574 ft³</v>
      </c>
      <c r="C76" t="s">
        <v>34</v>
      </c>
    </row>
    <row r="77" spans="2:3" ht="14.45" hidden="1" x14ac:dyDescent="0.3">
      <c r="B77" s="11">
        <f>ROUND([1]BASIN_DESIGN!H27,0)</f>
        <v>0</v>
      </c>
    </row>
    <row r="78" spans="2:3" ht="14.45" hidden="1" x14ac:dyDescent="0.3">
      <c r="B78" s="9" t="str">
        <f>B77&amp;" "&amp;[1]BASIN_DESIGN!I27</f>
        <v>0 ft³</v>
      </c>
      <c r="C78" t="s">
        <v>35</v>
      </c>
    </row>
    <row r="79" spans="2:3" ht="14.45" hidden="1" x14ac:dyDescent="0.3">
      <c r="B79" s="11">
        <f>ROUND([1]BASIN_DESIGN!C32,0)</f>
        <v>39</v>
      </c>
    </row>
    <row r="80" spans="2:3" ht="14.45" hidden="1" x14ac:dyDescent="0.3">
      <c r="B80" s="9" t="str">
        <f>B79&amp;" "&amp;[1]BASIN_DESIGN!D32</f>
        <v>39 ft</v>
      </c>
      <c r="C80" t="s">
        <v>36</v>
      </c>
    </row>
    <row r="81" spans="2:3" ht="14.45" hidden="1" x14ac:dyDescent="0.3">
      <c r="B81" s="9" t="str">
        <f>[1]BASIN_DESIGN!C36&amp;" "&amp;[1]BASIN_DESIGN!D36</f>
        <v>2 ft</v>
      </c>
      <c r="C81" t="s">
        <v>28</v>
      </c>
    </row>
    <row r="82" spans="2:3" ht="14.45" hidden="1" x14ac:dyDescent="0.3">
      <c r="B82" s="12">
        <f>ROUND([1]BASIN_DESIGN!C39,2)</f>
        <v>0.75</v>
      </c>
    </row>
    <row r="83" spans="2:3" ht="14.45" hidden="1" x14ac:dyDescent="0.3">
      <c r="B83" s="9" t="str">
        <f>B82&amp;" "&amp;[1]BASIN_DESIGN!D39</f>
        <v>0.75 ft</v>
      </c>
      <c r="C83" t="s">
        <v>37</v>
      </c>
    </row>
    <row r="84" spans="2:3" ht="14.45" hidden="1" x14ac:dyDescent="0.3">
      <c r="B84" s="9" t="str">
        <f>[1]BASIN_DESIGN!C28&amp;" "&amp;[1]BASIN_DESIGN!D28</f>
        <v>4.28 ft</v>
      </c>
      <c r="C84" t="s">
        <v>38</v>
      </c>
    </row>
    <row r="85" spans="2:3" ht="14.45" hidden="1" x14ac:dyDescent="0.3">
      <c r="B85" s="9" t="str">
        <f>[1]BASIN_DESIGN!C27&amp;" "&amp;[1]BASIN_DESIGN!D27</f>
        <v>0 ft</v>
      </c>
      <c r="C85" t="s">
        <v>39</v>
      </c>
    </row>
    <row r="86" spans="2:3" ht="14.45" hidden="1" x14ac:dyDescent="0.3">
      <c r="B86" s="9" t="str">
        <f>[1]BASIN_DESIGN!C26&amp;":1"</f>
        <v>3:1</v>
      </c>
      <c r="C86" t="s">
        <v>40</v>
      </c>
    </row>
    <row r="87" spans="2:3" ht="14.45" hidden="1" x14ac:dyDescent="0.3">
      <c r="B87" s="11">
        <f>ROUND([1]BASIN_DESIGN!C29,0)</f>
        <v>162</v>
      </c>
    </row>
    <row r="88" spans="2:3" ht="14.45" hidden="1" x14ac:dyDescent="0.3">
      <c r="B88" s="9" t="str">
        <f>B87&amp;" "&amp;[1]BASIN_DESIGN!D29</f>
        <v>162 ft</v>
      </c>
      <c r="C88" t="s">
        <v>41</v>
      </c>
    </row>
    <row r="89" spans="2:3" ht="14.45" hidden="1" x14ac:dyDescent="0.3">
      <c r="B89" s="11">
        <f>ROUND([1]BASIN_DESIGN!H38,0)</f>
        <v>120</v>
      </c>
    </row>
    <row r="90" spans="2:3" ht="14.45" hidden="1" x14ac:dyDescent="0.3">
      <c r="B90" s="9" t="str">
        <f>B89&amp;" "&amp;[1]BASIN_DESIGN!I38</f>
        <v>120 ft</v>
      </c>
      <c r="C90" t="s">
        <v>42</v>
      </c>
    </row>
    <row r="91" spans="2:3" ht="14.45" hidden="1" x14ac:dyDescent="0.3">
      <c r="B91" s="11">
        <f>ROUND([1]BASIN_DESIGN!C31,0)</f>
        <v>120</v>
      </c>
    </row>
    <row r="92" spans="2:3" ht="14.45" hidden="1" x14ac:dyDescent="0.3">
      <c r="B92" s="9" t="str">
        <f>B91&amp;" "&amp;[1]BASIN_DESIGN!D31</f>
        <v>120 ft</v>
      </c>
      <c r="C92" t="s">
        <v>43</v>
      </c>
    </row>
    <row r="93" spans="2:3" ht="14.45" hidden="1" x14ac:dyDescent="0.3">
      <c r="B93" s="12">
        <f>ROUND([1]BASIN_DESIGN!H41,2)</f>
        <v>5.03</v>
      </c>
    </row>
    <row r="94" spans="2:3" ht="14.45" hidden="1" x14ac:dyDescent="0.3">
      <c r="B94" s="13" t="str">
        <f>B93&amp;" "&amp;[1]BASIN_DESIGN!I41</f>
        <v>5.03 ft</v>
      </c>
      <c r="C94" t="s">
        <v>44</v>
      </c>
    </row>
    <row r="95" spans="2:3" ht="14.45" hidden="1" x14ac:dyDescent="0.3"/>
    <row r="96" spans="2:3" ht="14.45" hidden="1" x14ac:dyDescent="0.3"/>
  </sheetData>
  <sheetProtection algorithmName="SHA-512" hashValue="wgRK0Jr2FsZzmVlR4s3piF3RNexSyavLni9dOnpPthTAcSNoiKfksom2SgVW3+vc3rq0KzSMJ8GJC+DQK7Mjew==" saltValue="4x+RSoNOmES3uHFSRc2lww==" spinCount="100000" sheet="1" objects="1" scenarios="1" selectLockedCells="1"/>
  <mergeCells count="6">
    <mergeCell ref="B1:D1"/>
    <mergeCell ref="B30:B31"/>
    <mergeCell ref="C30:E31"/>
    <mergeCell ref="D4:D5"/>
    <mergeCell ref="B11:B12"/>
    <mergeCell ref="B9: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1"/>
  <sheetViews>
    <sheetView workbookViewId="0">
      <selection activeCell="I6" sqref="I6"/>
    </sheetView>
  </sheetViews>
  <sheetFormatPr defaultRowHeight="15" x14ac:dyDescent="0.25"/>
  <cols>
    <col min="1" max="1" width="3.140625" customWidth="1"/>
    <col min="2" max="2" width="24.140625" customWidth="1"/>
    <col min="3" max="3" width="14.7109375" customWidth="1"/>
    <col min="4" max="4" width="17" customWidth="1"/>
    <col min="5" max="5" width="19.85546875" customWidth="1"/>
  </cols>
  <sheetData>
    <row r="1" spans="2:5" ht="14.45" x14ac:dyDescent="0.3">
      <c r="B1" s="271" t="s">
        <v>47</v>
      </c>
      <c r="C1" s="271"/>
      <c r="D1" s="27" t="s">
        <v>48</v>
      </c>
      <c r="E1" s="21"/>
    </row>
    <row r="2" spans="2:5" ht="14.45" x14ac:dyDescent="0.3">
      <c r="B2" s="272" t="s">
        <v>49</v>
      </c>
      <c r="C2" s="272"/>
      <c r="D2" s="28" t="s">
        <v>3</v>
      </c>
      <c r="E2" s="21"/>
    </row>
    <row r="3" spans="2:5" ht="14.45" x14ac:dyDescent="0.3">
      <c r="B3" s="272" t="s">
        <v>120</v>
      </c>
      <c r="C3" s="272"/>
      <c r="D3" s="28" t="s">
        <v>3</v>
      </c>
      <c r="E3" s="21"/>
    </row>
    <row r="4" spans="2:5" ht="15" customHeight="1" x14ac:dyDescent="0.3">
      <c r="B4" s="273" t="s">
        <v>0</v>
      </c>
      <c r="C4" s="274"/>
      <c r="D4" s="28" t="s">
        <v>3</v>
      </c>
      <c r="E4" s="21"/>
    </row>
    <row r="5" spans="2:5" ht="14.45" x14ac:dyDescent="0.3">
      <c r="B5" s="273"/>
      <c r="C5" s="274"/>
      <c r="D5" s="28" t="s">
        <v>3</v>
      </c>
      <c r="E5" s="21"/>
    </row>
    <row r="6" spans="2:5" ht="14.45" x14ac:dyDescent="0.3">
      <c r="B6" s="273"/>
      <c r="C6" s="274"/>
      <c r="D6" s="28" t="s">
        <v>3</v>
      </c>
      <c r="E6" s="21"/>
    </row>
    <row r="7" spans="2:5" ht="14.45" x14ac:dyDescent="0.3">
      <c r="B7" s="272"/>
      <c r="C7" s="272"/>
      <c r="D7" s="28" t="s">
        <v>3</v>
      </c>
      <c r="E7" s="21"/>
    </row>
    <row r="10" spans="2:5" ht="26.45" x14ac:dyDescent="0.3">
      <c r="B10" s="22" t="s">
        <v>50</v>
      </c>
      <c r="C10" s="22" t="s">
        <v>51</v>
      </c>
      <c r="D10" s="22" t="s">
        <v>52</v>
      </c>
      <c r="E10" s="22" t="s">
        <v>53</v>
      </c>
    </row>
    <row r="11" spans="2:5" ht="14.45" x14ac:dyDescent="0.3">
      <c r="B11" s="23"/>
      <c r="C11" s="23"/>
      <c r="D11" s="23"/>
      <c r="E11" s="23"/>
    </row>
    <row r="12" spans="2:5" ht="14.45" x14ac:dyDescent="0.3">
      <c r="B12" s="24">
        <v>1.1000000000000001</v>
      </c>
      <c r="C12" s="29" t="s">
        <v>3</v>
      </c>
      <c r="D12" s="25" t="s">
        <v>54</v>
      </c>
      <c r="E12" s="26" t="s">
        <v>55</v>
      </c>
    </row>
    <row r="13" spans="2:5" ht="14.45" x14ac:dyDescent="0.3">
      <c r="B13" s="23"/>
      <c r="C13" s="26"/>
      <c r="D13" s="26"/>
      <c r="E13" s="26"/>
    </row>
    <row r="14" spans="2:5" ht="14.45" x14ac:dyDescent="0.3">
      <c r="B14" s="23"/>
      <c r="C14" s="26"/>
      <c r="D14" s="26"/>
      <c r="E14" s="26"/>
    </row>
    <row r="15" spans="2:5" ht="14.45" x14ac:dyDescent="0.3">
      <c r="B15" s="23"/>
      <c r="C15" s="23"/>
      <c r="D15" s="23"/>
      <c r="E15" s="23"/>
    </row>
    <row r="16" spans="2:5" ht="14.45" x14ac:dyDescent="0.3">
      <c r="B16" s="23"/>
      <c r="C16" s="23"/>
      <c r="D16" s="23"/>
      <c r="E16" s="23"/>
    </row>
    <row r="17" spans="2:5" ht="14.45" x14ac:dyDescent="0.3">
      <c r="B17" s="23"/>
      <c r="C17" s="23"/>
      <c r="D17" s="23"/>
      <c r="E17" s="23"/>
    </row>
    <row r="18" spans="2:5" ht="14.45" x14ac:dyDescent="0.3">
      <c r="B18" s="23"/>
      <c r="C18" s="23"/>
      <c r="D18" s="23"/>
      <c r="E18" s="23"/>
    </row>
    <row r="19" spans="2:5" ht="14.45" x14ac:dyDescent="0.3">
      <c r="B19" s="23"/>
      <c r="C19" s="23"/>
      <c r="D19" s="23"/>
      <c r="E19" s="23"/>
    </row>
    <row r="20" spans="2:5" ht="14.45" x14ac:dyDescent="0.3">
      <c r="B20" s="23"/>
      <c r="C20" s="23"/>
      <c r="D20" s="23"/>
      <c r="E20" s="23"/>
    </row>
    <row r="21" spans="2:5" ht="14.45" x14ac:dyDescent="0.3">
      <c r="B21" s="23"/>
      <c r="C21" s="23"/>
      <c r="D21" s="23"/>
      <c r="E21" s="23"/>
    </row>
    <row r="22" spans="2:5" ht="14.45" x14ac:dyDescent="0.3">
      <c r="B22" s="23"/>
      <c r="C22" s="23"/>
      <c r="D22" s="23"/>
      <c r="E22" s="23"/>
    </row>
    <row r="23" spans="2:5" ht="14.45" x14ac:dyDescent="0.3">
      <c r="B23" s="23"/>
      <c r="C23" s="23"/>
      <c r="D23" s="23"/>
      <c r="E23" s="23"/>
    </row>
    <row r="24" spans="2:5" ht="14.45" x14ac:dyDescent="0.3">
      <c r="B24" s="23"/>
      <c r="C24" s="23"/>
      <c r="D24" s="23"/>
      <c r="E24" s="23"/>
    </row>
    <row r="25" spans="2:5" ht="14.45" x14ac:dyDescent="0.3">
      <c r="B25" s="23"/>
      <c r="C25" s="23"/>
      <c r="D25" s="23"/>
      <c r="E25" s="23"/>
    </row>
    <row r="26" spans="2:5" ht="14.45" x14ac:dyDescent="0.3">
      <c r="B26" s="23"/>
      <c r="C26" s="23"/>
      <c r="D26" s="23"/>
      <c r="E26" s="23"/>
    </row>
    <row r="27" spans="2:5" ht="14.45" x14ac:dyDescent="0.3">
      <c r="B27" s="23"/>
      <c r="C27" s="23"/>
      <c r="D27" s="23"/>
      <c r="E27" s="23"/>
    </row>
    <row r="28" spans="2:5" ht="14.45" x14ac:dyDescent="0.3">
      <c r="B28" s="23"/>
      <c r="C28" s="23"/>
      <c r="D28" s="23"/>
      <c r="E28" s="23"/>
    </row>
    <row r="29" spans="2:5" ht="14.45" x14ac:dyDescent="0.3">
      <c r="B29" s="23"/>
      <c r="C29" s="23"/>
      <c r="D29" s="23"/>
      <c r="E29" s="23"/>
    </row>
    <row r="30" spans="2:5" ht="14.45" x14ac:dyDescent="0.3">
      <c r="B30" s="23"/>
      <c r="C30" s="23"/>
      <c r="D30" s="23"/>
      <c r="E30" s="23"/>
    </row>
    <row r="31" spans="2:5" ht="14.45" x14ac:dyDescent="0.3">
      <c r="B31" s="23"/>
      <c r="C31" s="23"/>
      <c r="D31" s="23"/>
      <c r="E31" s="23"/>
    </row>
    <row r="32" spans="2:5" ht="14.45" x14ac:dyDescent="0.3">
      <c r="B32" s="23"/>
      <c r="C32" s="23"/>
      <c r="D32" s="23"/>
      <c r="E32" s="23"/>
    </row>
    <row r="33" spans="2:5" ht="14.45" x14ac:dyDescent="0.3">
      <c r="B33" s="23"/>
      <c r="C33" s="23"/>
      <c r="D33" s="23"/>
      <c r="E33" s="23"/>
    </row>
    <row r="34" spans="2:5" ht="14.45" x14ac:dyDescent="0.3">
      <c r="B34" s="23"/>
      <c r="C34" s="23"/>
      <c r="D34" s="23"/>
      <c r="E34" s="23"/>
    </row>
    <row r="35" spans="2:5" ht="14.45" x14ac:dyDescent="0.3">
      <c r="B35" s="23"/>
      <c r="C35" s="23"/>
      <c r="D35" s="23"/>
      <c r="E35" s="23"/>
    </row>
    <row r="36" spans="2:5" ht="14.45" x14ac:dyDescent="0.3">
      <c r="B36" s="23"/>
      <c r="C36" s="23"/>
      <c r="D36" s="23"/>
      <c r="E36" s="23"/>
    </row>
    <row r="37" spans="2:5" ht="14.45" x14ac:dyDescent="0.3">
      <c r="B37" s="23"/>
      <c r="C37" s="23"/>
      <c r="D37" s="23"/>
      <c r="E37" s="23"/>
    </row>
    <row r="38" spans="2:5" ht="14.45" x14ac:dyDescent="0.3">
      <c r="B38" s="23"/>
      <c r="C38" s="23"/>
      <c r="D38" s="23"/>
      <c r="E38" s="23"/>
    </row>
    <row r="39" spans="2:5" ht="14.45" x14ac:dyDescent="0.3">
      <c r="B39" s="23"/>
      <c r="C39" s="23"/>
      <c r="D39" s="23"/>
      <c r="E39" s="23"/>
    </row>
    <row r="40" spans="2:5" x14ac:dyDescent="0.25">
      <c r="B40" s="23"/>
      <c r="C40" s="23"/>
      <c r="D40" s="23"/>
      <c r="E40" s="23"/>
    </row>
    <row r="41" spans="2:5" x14ac:dyDescent="0.25">
      <c r="B41" s="23"/>
      <c r="C41" s="23"/>
      <c r="D41" s="23"/>
      <c r="E41" s="23"/>
    </row>
    <row r="42" spans="2:5" x14ac:dyDescent="0.25">
      <c r="B42" s="23"/>
      <c r="C42" s="23"/>
      <c r="D42" s="23"/>
      <c r="E42" s="23"/>
    </row>
    <row r="43" spans="2:5" x14ac:dyDescent="0.25">
      <c r="B43" s="23"/>
      <c r="C43" s="23"/>
      <c r="D43" s="23"/>
      <c r="E43" s="23"/>
    </row>
    <row r="44" spans="2:5" x14ac:dyDescent="0.25">
      <c r="B44" s="23"/>
      <c r="C44" s="23"/>
      <c r="D44" s="23"/>
      <c r="E44" s="23"/>
    </row>
    <row r="45" spans="2:5" x14ac:dyDescent="0.25">
      <c r="B45" s="23"/>
      <c r="C45" s="23"/>
      <c r="D45" s="23"/>
      <c r="E45" s="23"/>
    </row>
    <row r="46" spans="2:5" x14ac:dyDescent="0.25">
      <c r="B46" s="23"/>
      <c r="C46" s="23"/>
      <c r="D46" s="23"/>
      <c r="E46" s="23"/>
    </row>
    <row r="47" spans="2:5" x14ac:dyDescent="0.25">
      <c r="B47" s="23"/>
      <c r="C47" s="23"/>
      <c r="D47" s="23"/>
      <c r="E47" s="23"/>
    </row>
    <row r="48" spans="2:5" x14ac:dyDescent="0.25">
      <c r="B48" s="23"/>
      <c r="C48" s="23"/>
      <c r="D48" s="23"/>
      <c r="E48" s="23"/>
    </row>
    <row r="49" spans="2:5" x14ac:dyDescent="0.25">
      <c r="B49" s="23"/>
      <c r="C49" s="23"/>
      <c r="D49" s="23"/>
      <c r="E49" s="23"/>
    </row>
    <row r="50" spans="2:5" x14ac:dyDescent="0.25">
      <c r="B50" s="23"/>
      <c r="C50" s="23"/>
      <c r="D50" s="23"/>
      <c r="E50" s="23"/>
    </row>
    <row r="51" spans="2:5" x14ac:dyDescent="0.25">
      <c r="B51" s="23"/>
      <c r="C51" s="23"/>
      <c r="D51" s="23"/>
      <c r="E51" s="23"/>
    </row>
  </sheetData>
  <mergeCells count="7">
    <mergeCell ref="B1:C1"/>
    <mergeCell ref="B2:C2"/>
    <mergeCell ref="B4:C4"/>
    <mergeCell ref="B3:C3"/>
    <mergeCell ref="B7:C7"/>
    <mergeCell ref="B5:C5"/>
    <mergeCell ref="B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Introduction</vt:lpstr>
      <vt:lpstr>Basin Sizing &amp; Dewatering Tool</vt:lpstr>
      <vt:lpstr>Figures</vt:lpstr>
      <vt:lpstr>Regulatory Guidance</vt:lpstr>
      <vt:lpstr>Update Log</vt:lpstr>
      <vt:lpstr>Delaware</vt:lpstr>
      <vt:lpstr>Delaware2</vt:lpstr>
      <vt:lpstr>ESC</vt:lpstr>
      <vt:lpstr>ESCTwo</vt:lpstr>
      <vt:lpstr>Faircloth</vt:lpstr>
      <vt:lpstr>Faircloth2</vt:lpstr>
      <vt:lpstr>IAS</vt:lpstr>
      <vt:lpstr>IASTwo</vt:lpstr>
      <vt:lpstr>k</vt:lpstr>
      <vt:lpstr>Marlee</vt:lpstr>
      <vt:lpstr>Marlee2</vt:lpstr>
      <vt:lpstr>Other</vt:lpstr>
      <vt:lpstr>Other2</vt:lpstr>
      <vt:lpstr>'Basin Sizing &amp; Dewatering Tool'!Print_Area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dc:creator>
  <cp:lastModifiedBy>Brandon Andresen</cp:lastModifiedBy>
  <cp:lastPrinted>2020-06-26T17:59:20Z</cp:lastPrinted>
  <dcterms:created xsi:type="dcterms:W3CDTF">2020-04-13T16:55:02Z</dcterms:created>
  <dcterms:modified xsi:type="dcterms:W3CDTF">2020-08-11T12:24:34Z</dcterms:modified>
</cp:coreProperties>
</file>